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816CE26D-F044-4671-A43F-2B59B4F0A1D6}" xr6:coauthVersionLast="47" xr6:coauthVersionMax="47" xr10:uidLastSave="{00000000-0000-0000-0000-000000000000}"/>
  <bookViews>
    <workbookView xWindow="-120" yWindow="-120" windowWidth="29040" windowHeight="15840" tabRatio="617" firstSheet="1" activeTab="6" xr2:uid="{8D8AA2A8-6FBD-4C04-ABFC-3BB4171AA26F}"/>
  </bookViews>
  <sheets>
    <sheet name="Auxiliares" sheetId="6" state="veryHidden" r:id="rId1"/>
    <sheet name="Colaboradores" sheetId="1" r:id="rId2"/>
    <sheet name="Horarios" sheetId="2" r:id="rId3"/>
    <sheet name="Resumen Asist Diario" sheetId="8" r:id="rId4"/>
    <sheet name="Resumen Asist Colab" sheetId="9" r:id="rId5"/>
    <sheet name="Consulta Colab" sheetId="13" r:id="rId6"/>
    <sheet name="Plantilla" sheetId="7" r:id="rId7"/>
  </sheets>
  <definedNames>
    <definedName name="Anios">Auxiliares!$B$3:$B$5</definedName>
    <definedName name="Fechas">OFFSET(Auxiliares!$F$3,0,0,COUNT(Auxiliares!$F$3:$F$33))</definedName>
    <definedName name="Meses">Auxiliares!$D$3:$D$14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3" l="1"/>
  <c r="H9" i="13"/>
  <c r="H7" i="13"/>
  <c r="C7" i="13"/>
  <c r="B7" i="9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AA4" i="7" l="1"/>
  <c r="Z4" i="7"/>
  <c r="W4" i="7"/>
  <c r="V4" i="7"/>
  <c r="U4" i="7"/>
  <c r="T4" i="7"/>
  <c r="S4" i="7"/>
  <c r="R4" i="7"/>
  <c r="Q4" i="7"/>
  <c r="P4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N37" i="7"/>
  <c r="N36" i="7"/>
  <c r="N35" i="7"/>
  <c r="N34" i="7"/>
  <c r="N33" i="7"/>
  <c r="N32" i="7"/>
  <c r="N31" i="7"/>
  <c r="N30" i="7"/>
  <c r="N29" i="7"/>
  <c r="N28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N9" i="7"/>
  <c r="N8" i="7"/>
  <c r="AG34" i="7" l="1"/>
  <c r="AF34" i="7"/>
  <c r="U11" i="7"/>
  <c r="V11" i="7" s="1"/>
  <c r="AF20" i="7"/>
  <c r="AF21" i="7"/>
  <c r="AF29" i="7"/>
  <c r="AF37" i="7"/>
  <c r="AF27" i="7"/>
  <c r="AB13" i="7"/>
  <c r="AC13" i="7" s="1"/>
  <c r="AH14" i="7"/>
  <c r="AF14" i="7"/>
  <c r="AB22" i="7"/>
  <c r="AC22" i="7" s="1"/>
  <c r="AF22" i="7"/>
  <c r="AF30" i="7"/>
  <c r="AB26" i="7"/>
  <c r="AC26" i="7" s="1"/>
  <c r="AF26" i="7"/>
  <c r="U36" i="7"/>
  <c r="V36" i="7" s="1"/>
  <c r="AF36" i="7"/>
  <c r="AF23" i="7"/>
  <c r="AG31" i="7"/>
  <c r="AF31" i="7"/>
  <c r="U19" i="7"/>
  <c r="V19" i="7" s="1"/>
  <c r="AF19" i="7"/>
  <c r="P12" i="7"/>
  <c r="AG12" i="7" s="1"/>
  <c r="U8" i="7"/>
  <c r="V8" i="7" s="1"/>
  <c r="U16" i="7"/>
  <c r="V16" i="7" s="1"/>
  <c r="AF16" i="7"/>
  <c r="AF24" i="7"/>
  <c r="AF32" i="7"/>
  <c r="U18" i="7"/>
  <c r="V18" i="7" s="1"/>
  <c r="AF18" i="7"/>
  <c r="AF35" i="7"/>
  <c r="P28" i="7"/>
  <c r="AF28" i="7"/>
  <c r="AF17" i="7"/>
  <c r="AF25" i="7"/>
  <c r="AB33" i="7"/>
  <c r="AC33" i="7" s="1"/>
  <c r="AF33" i="7"/>
  <c r="U27" i="7"/>
  <c r="V27" i="7" s="1"/>
  <c r="AI26" i="7"/>
  <c r="P34" i="7"/>
  <c r="Q34" i="7" s="1"/>
  <c r="AG27" i="7"/>
  <c r="AI34" i="7"/>
  <c r="AG29" i="7"/>
  <c r="P27" i="7"/>
  <c r="U34" i="7"/>
  <c r="V34" i="7" s="1"/>
  <c r="AG15" i="7"/>
  <c r="AG23" i="7"/>
  <c r="P22" i="7"/>
  <c r="AG22" i="7" s="1"/>
  <c r="AH34" i="7"/>
  <c r="U20" i="7"/>
  <c r="V20" i="7" s="1"/>
  <c r="Y20" i="7" s="1"/>
  <c r="Z20" i="7" s="1"/>
  <c r="U35" i="7"/>
  <c r="V35" i="7" s="1"/>
  <c r="AG28" i="7"/>
  <c r="AB29" i="7"/>
  <c r="AC29" i="7" s="1"/>
  <c r="P21" i="7"/>
  <c r="Q21" i="7" s="1"/>
  <c r="P36" i="7"/>
  <c r="P20" i="7"/>
  <c r="U29" i="7"/>
  <c r="V29" i="7" s="1"/>
  <c r="Y29" i="7" s="1"/>
  <c r="Z29" i="7" s="1"/>
  <c r="U15" i="7"/>
  <c r="V15" i="7" s="1"/>
  <c r="P35" i="7"/>
  <c r="AG35" i="7" s="1"/>
  <c r="P15" i="7"/>
  <c r="U28" i="7"/>
  <c r="V28" i="7" s="1"/>
  <c r="U12" i="7"/>
  <c r="V12" i="7" s="1"/>
  <c r="P14" i="7"/>
  <c r="Q14" i="7" s="1"/>
  <c r="AG36" i="7"/>
  <c r="AG20" i="7"/>
  <c r="P29" i="7"/>
  <c r="Q29" i="7" s="1"/>
  <c r="P13" i="7"/>
  <c r="AG13" i="7" s="1"/>
  <c r="U26" i="7"/>
  <c r="V26" i="7" s="1"/>
  <c r="AH26" i="7"/>
  <c r="AI14" i="7"/>
  <c r="U23" i="7"/>
  <c r="V23" i="7" s="1"/>
  <c r="AG14" i="7"/>
  <c r="AG24" i="7"/>
  <c r="P24" i="7"/>
  <c r="Q24" i="7" s="1"/>
  <c r="AH24" i="7"/>
  <c r="U24" i="7"/>
  <c r="V24" i="7" s="1"/>
  <c r="AI24" i="7"/>
  <c r="P9" i="7"/>
  <c r="Q9" i="7" s="1"/>
  <c r="O4" i="7"/>
  <c r="N4" i="7"/>
  <c r="U9" i="7"/>
  <c r="V9" i="7" s="1"/>
  <c r="W9" i="7" s="1"/>
  <c r="U37" i="7"/>
  <c r="V37" i="7" s="1"/>
  <c r="AG37" i="7"/>
  <c r="P37" i="7"/>
  <c r="Q37" i="7" s="1"/>
  <c r="U30" i="7"/>
  <c r="V30" i="7" s="1"/>
  <c r="P30" i="7"/>
  <c r="Q30" i="7" s="1"/>
  <c r="AG17" i="7"/>
  <c r="P17" i="7"/>
  <c r="Q17" i="7" s="1"/>
  <c r="U17" i="7"/>
  <c r="V17" i="7" s="1"/>
  <c r="U10" i="7"/>
  <c r="V10" i="7" s="1"/>
  <c r="P19" i="7"/>
  <c r="Q19" i="7" s="1"/>
  <c r="P11" i="7"/>
  <c r="AG11" i="7" s="1"/>
  <c r="U33" i="7"/>
  <c r="V33" i="7" s="1"/>
  <c r="U25" i="7"/>
  <c r="V25" i="7" s="1"/>
  <c r="AG19" i="7"/>
  <c r="AI31" i="7"/>
  <c r="P26" i="7"/>
  <c r="Q26" i="7" s="1"/>
  <c r="P18" i="7"/>
  <c r="Q18" i="7" s="1"/>
  <c r="P10" i="7"/>
  <c r="AG10" i="7" s="1"/>
  <c r="U32" i="7"/>
  <c r="V32" i="7" s="1"/>
  <c r="Y32" i="7" s="1"/>
  <c r="Z32" i="7" s="1"/>
  <c r="AG26" i="7"/>
  <c r="AG18" i="7"/>
  <c r="P33" i="7"/>
  <c r="U31" i="7"/>
  <c r="V31" i="7" s="1"/>
  <c r="AG33" i="7"/>
  <c r="P32" i="7"/>
  <c r="AG32" i="7" s="1"/>
  <c r="P16" i="7"/>
  <c r="AG16" i="7" s="1"/>
  <c r="P8" i="7"/>
  <c r="AG8" i="7" s="1"/>
  <c r="U22" i="7"/>
  <c r="V22" i="7" s="1"/>
  <c r="U14" i="7"/>
  <c r="V14" i="7" s="1"/>
  <c r="AB25" i="7"/>
  <c r="AC25" i="7" s="1"/>
  <c r="AB21" i="7"/>
  <c r="AC21" i="7" s="1"/>
  <c r="P25" i="7"/>
  <c r="AG25" i="7" s="1"/>
  <c r="AH31" i="7"/>
  <c r="P31" i="7"/>
  <c r="Q31" i="7" s="1"/>
  <c r="P23" i="7"/>
  <c r="U21" i="7"/>
  <c r="V21" i="7" s="1"/>
  <c r="W21" i="7" s="1"/>
  <c r="U13" i="7"/>
  <c r="V13" i="7" s="1"/>
  <c r="Y13" i="7" s="1"/>
  <c r="Z13" i="7" s="1"/>
  <c r="AB17" i="7"/>
  <c r="AC17" i="7" s="1"/>
  <c r="AB9" i="7"/>
  <c r="AC9" i="7" s="1"/>
  <c r="AB14" i="7"/>
  <c r="AC14" i="7" s="1"/>
  <c r="AB37" i="7"/>
  <c r="AC37" i="7" s="1"/>
  <c r="AB34" i="7"/>
  <c r="AC34" i="7" s="1"/>
  <c r="AB19" i="7"/>
  <c r="AC19" i="7" s="1"/>
  <c r="AB27" i="7"/>
  <c r="AC27" i="7" s="1"/>
  <c r="AB15" i="7"/>
  <c r="AC15" i="7" s="1"/>
  <c r="AB31" i="7"/>
  <c r="AC31" i="7" s="1"/>
  <c r="AB30" i="7"/>
  <c r="AC30" i="7" s="1"/>
  <c r="AB11" i="7"/>
  <c r="AC11" i="7" s="1"/>
  <c r="AB10" i="7"/>
  <c r="AC10" i="7" s="1"/>
  <c r="AB8" i="7"/>
  <c r="AC8" i="7" s="1"/>
  <c r="AB18" i="7"/>
  <c r="AC18" i="7" s="1"/>
  <c r="AB23" i="7"/>
  <c r="AC23" i="7" s="1"/>
  <c r="AB35" i="7"/>
  <c r="AC35" i="7" s="1"/>
  <c r="AB12" i="7"/>
  <c r="AC12" i="7" s="1"/>
  <c r="AB16" i="7"/>
  <c r="AC16" i="7" s="1"/>
  <c r="AB20" i="7"/>
  <c r="AC20" i="7" s="1"/>
  <c r="AB24" i="7"/>
  <c r="AC24" i="7" s="1"/>
  <c r="AB28" i="7"/>
  <c r="AC28" i="7" s="1"/>
  <c r="AB32" i="7"/>
  <c r="AC32" i="7" s="1"/>
  <c r="AB36" i="7"/>
  <c r="AC36" i="7" s="1"/>
  <c r="AD13" i="7" l="1"/>
  <c r="AJ34" i="7"/>
  <c r="AJ26" i="7"/>
  <c r="AJ31" i="7"/>
  <c r="AJ24" i="7"/>
  <c r="AJ14" i="7"/>
  <c r="AD20" i="7"/>
  <c r="AD29" i="7"/>
  <c r="AD32" i="7"/>
  <c r="Q22" i="7"/>
  <c r="Y28" i="7"/>
  <c r="W28" i="7"/>
  <c r="Q10" i="7"/>
  <c r="AI35" i="7"/>
  <c r="AJ35" i="7" s="1"/>
  <c r="AI27" i="7"/>
  <c r="AJ27" i="7" s="1"/>
  <c r="AI19" i="7"/>
  <c r="AJ19" i="7" s="1"/>
  <c r="AI36" i="7"/>
  <c r="AJ36" i="7" s="1"/>
  <c r="AI17" i="7"/>
  <c r="AJ17" i="7" s="1"/>
  <c r="AG21" i="7"/>
  <c r="AI21" i="7" s="1"/>
  <c r="AJ21" i="7" s="1"/>
  <c r="AG30" i="7"/>
  <c r="AI30" i="7" s="1"/>
  <c r="AJ30" i="7" s="1"/>
  <c r="W20" i="7"/>
  <c r="W24" i="7"/>
  <c r="Y24" i="7"/>
  <c r="Z24" i="7" s="1"/>
  <c r="AD24" i="7" s="1"/>
  <c r="Q11" i="7"/>
  <c r="W32" i="7"/>
  <c r="AG9" i="7"/>
  <c r="Y21" i="7"/>
  <c r="Z21" i="7" s="1"/>
  <c r="AD21" i="7" s="1"/>
  <c r="W13" i="7"/>
  <c r="Y37" i="7"/>
  <c r="Z37" i="7" s="1"/>
  <c r="AD37" i="7" s="1"/>
  <c r="W37" i="7"/>
  <c r="Y17" i="7"/>
  <c r="Z17" i="7" s="1"/>
  <c r="AD17" i="7" s="1"/>
  <c r="W17" i="7"/>
  <c r="Y25" i="7"/>
  <c r="Z25" i="7" s="1"/>
  <c r="AD25" i="7" s="1"/>
  <c r="W25" i="7"/>
  <c r="Y9" i="7"/>
  <c r="Z9" i="7" s="1"/>
  <c r="AD9" i="7" s="1"/>
  <c r="W29" i="7"/>
  <c r="Y34" i="7"/>
  <c r="Z34" i="7" s="1"/>
  <c r="AD34" i="7" s="1"/>
  <c r="W34" i="7"/>
  <c r="W11" i="7"/>
  <c r="Y11" i="7"/>
  <c r="Z11" i="7" s="1"/>
  <c r="AD11" i="7" s="1"/>
  <c r="Q27" i="7"/>
  <c r="W19" i="7"/>
  <c r="Y19" i="7"/>
  <c r="Z19" i="7" s="1"/>
  <c r="AD19" i="7" s="1"/>
  <c r="Y18" i="7"/>
  <c r="Z18" i="7" s="1"/>
  <c r="AD18" i="7" s="1"/>
  <c r="W18" i="7"/>
  <c r="Y8" i="7"/>
  <c r="Z8" i="7" s="1"/>
  <c r="AD8" i="7" s="1"/>
  <c r="W8" i="7"/>
  <c r="Q23" i="7"/>
  <c r="AA20" i="7"/>
  <c r="AE20" i="7" s="1"/>
  <c r="Y14" i="7"/>
  <c r="Z14" i="7" s="1"/>
  <c r="AD14" i="7" s="1"/>
  <c r="W14" i="7"/>
  <c r="Q36" i="7"/>
  <c r="Q20" i="7"/>
  <c r="W23" i="7"/>
  <c r="Y23" i="7"/>
  <c r="Z23" i="7" s="1"/>
  <c r="AD23" i="7" s="1"/>
  <c r="Q13" i="7"/>
  <c r="Q15" i="7"/>
  <c r="W27" i="7"/>
  <c r="Y27" i="7"/>
  <c r="Z27" i="7" s="1"/>
  <c r="AD27" i="7" s="1"/>
  <c r="Y33" i="7"/>
  <c r="Z33" i="7" s="1"/>
  <c r="AD33" i="7" s="1"/>
  <c r="W33" i="7"/>
  <c r="Q12" i="7"/>
  <c r="Y16" i="7"/>
  <c r="Z16" i="7" s="1"/>
  <c r="AD16" i="7" s="1"/>
  <c r="W16" i="7"/>
  <c r="Y12" i="7"/>
  <c r="Z12" i="7" s="1"/>
  <c r="AD12" i="7" s="1"/>
  <c r="W12" i="7"/>
  <c r="Q25" i="7"/>
  <c r="Y36" i="7"/>
  <c r="Z36" i="7" s="1"/>
  <c r="AD36" i="7" s="1"/>
  <c r="W36" i="7"/>
  <c r="W31" i="7"/>
  <c r="Y31" i="7"/>
  <c r="Z31" i="7" s="1"/>
  <c r="AD31" i="7" s="1"/>
  <c r="W15" i="7"/>
  <c r="Y15" i="7"/>
  <c r="Z15" i="7" s="1"/>
  <c r="AD15" i="7" s="1"/>
  <c r="Y26" i="7"/>
  <c r="Z26" i="7" s="1"/>
  <c r="AD26" i="7" s="1"/>
  <c r="W26" i="7"/>
  <c r="Q28" i="7"/>
  <c r="Q35" i="7"/>
  <c r="Q32" i="7"/>
  <c r="Q16" i="7"/>
  <c r="Y22" i="7"/>
  <c r="Z22" i="7" s="1"/>
  <c r="AD22" i="7" s="1"/>
  <c r="W22" i="7"/>
  <c r="Q8" i="7"/>
  <c r="Q33" i="7"/>
  <c r="W35" i="7"/>
  <c r="Y35" i="7"/>
  <c r="Z35" i="7" s="1"/>
  <c r="AD35" i="7" s="1"/>
  <c r="Y30" i="7"/>
  <c r="Z30" i="7" s="1"/>
  <c r="AD30" i="7" s="1"/>
  <c r="W30" i="7"/>
  <c r="Y10" i="7"/>
  <c r="Z10" i="7" s="1"/>
  <c r="AD10" i="7" s="1"/>
  <c r="W10" i="7"/>
  <c r="H8" i="2"/>
  <c r="H9" i="2"/>
  <c r="H10" i="2"/>
  <c r="H11" i="2"/>
  <c r="H12" i="2"/>
  <c r="H13" i="2"/>
  <c r="H14" i="2"/>
  <c r="H15" i="2"/>
  <c r="H16" i="2"/>
  <c r="F8" i="2"/>
  <c r="F9" i="2"/>
  <c r="F10" i="2"/>
  <c r="F11" i="2"/>
  <c r="F12" i="2"/>
  <c r="F13" i="2"/>
  <c r="F14" i="2"/>
  <c r="F15" i="2"/>
  <c r="F16" i="2"/>
  <c r="B26" i="2"/>
  <c r="B25" i="2"/>
  <c r="B24" i="2"/>
  <c r="B15" i="2"/>
  <c r="B16" i="2"/>
  <c r="I15" i="2"/>
  <c r="I16" i="2"/>
  <c r="B4" i="6"/>
  <c r="B3" i="6" s="1"/>
  <c r="D4" i="6"/>
  <c r="D5" i="6"/>
  <c r="D6" i="6"/>
  <c r="D7" i="6"/>
  <c r="D8" i="6"/>
  <c r="D9" i="6"/>
  <c r="D10" i="6"/>
  <c r="D11" i="6"/>
  <c r="D12" i="6"/>
  <c r="D13" i="6"/>
  <c r="D14" i="6"/>
  <c r="D3" i="6"/>
  <c r="B9" i="2"/>
  <c r="B10" i="2"/>
  <c r="B11" i="2"/>
  <c r="B12" i="2"/>
  <c r="B13" i="2"/>
  <c r="B14" i="2"/>
  <c r="B8" i="2"/>
  <c r="AA28" i="7" l="1"/>
  <c r="AE28" i="7" s="1"/>
  <c r="Z28" i="7"/>
  <c r="AD28" i="7" s="1"/>
  <c r="F3" i="6"/>
  <c r="B13" i="13" s="1"/>
  <c r="X4" i="7"/>
  <c r="Y4" i="7"/>
  <c r="AA24" i="7"/>
  <c r="AE24" i="7" s="1"/>
  <c r="AA21" i="7"/>
  <c r="AE21" i="7" s="1"/>
  <c r="AA17" i="7"/>
  <c r="AE17" i="7" s="1"/>
  <c r="AA13" i="7"/>
  <c r="AE13" i="7" s="1"/>
  <c r="AF13" i="7" s="1"/>
  <c r="AA32" i="7"/>
  <c r="AE32" i="7" s="1"/>
  <c r="AA12" i="7"/>
  <c r="AE12" i="7" s="1"/>
  <c r="AF12" i="7" s="1"/>
  <c r="AA37" i="7"/>
  <c r="AE37" i="7" s="1"/>
  <c r="AA29" i="7"/>
  <c r="AE29" i="7" s="1"/>
  <c r="AA25" i="7"/>
  <c r="AE25" i="7" s="1"/>
  <c r="AA26" i="7"/>
  <c r="AE26" i="7" s="1"/>
  <c r="B5" i="6"/>
  <c r="C14" i="2"/>
  <c r="I8" i="2"/>
  <c r="I10" i="2"/>
  <c r="I11" i="2"/>
  <c r="K19" i="7" s="1"/>
  <c r="X19" i="7" s="1"/>
  <c r="AH19" i="7" s="1"/>
  <c r="I12" i="2"/>
  <c r="K20" i="7" s="1"/>
  <c r="X20" i="7" s="1"/>
  <c r="AH20" i="7" s="1"/>
  <c r="AI20" i="7" s="1"/>
  <c r="AJ20" i="7" s="1"/>
  <c r="I13" i="2"/>
  <c r="K13" i="13"/>
  <c r="L13" i="13" l="1"/>
  <c r="P13" i="13"/>
  <c r="Q13" i="13"/>
  <c r="K15" i="7"/>
  <c r="X15" i="7" s="1"/>
  <c r="AH15" i="7" s="1"/>
  <c r="AI15" i="7" s="1"/>
  <c r="K23" i="7"/>
  <c r="X23" i="7" s="1"/>
  <c r="AH23" i="7" s="1"/>
  <c r="AI23" i="7" s="1"/>
  <c r="AJ23" i="7" s="1"/>
  <c r="K31" i="7"/>
  <c r="X31" i="7" s="1"/>
  <c r="K18" i="7"/>
  <c r="X18" i="7" s="1"/>
  <c r="AH18" i="7" s="1"/>
  <c r="AI18" i="7" s="1"/>
  <c r="AJ18" i="7" s="1"/>
  <c r="K8" i="7"/>
  <c r="X8" i="7" s="1"/>
  <c r="AH8" i="7" s="1"/>
  <c r="AI8" i="7" s="1"/>
  <c r="K16" i="7"/>
  <c r="X16" i="7" s="1"/>
  <c r="AH16" i="7" s="1"/>
  <c r="AI16" i="7" s="1"/>
  <c r="AJ16" i="7" s="1"/>
  <c r="K24" i="7"/>
  <c r="X24" i="7" s="1"/>
  <c r="K32" i="7"/>
  <c r="X32" i="7" s="1"/>
  <c r="AH32" i="7" s="1"/>
  <c r="AI32" i="7" s="1"/>
  <c r="AJ32" i="7" s="1"/>
  <c r="K36" i="7"/>
  <c r="X36" i="7" s="1"/>
  <c r="AH36" i="7" s="1"/>
  <c r="K21" i="7"/>
  <c r="X21" i="7" s="1"/>
  <c r="AH21" i="7" s="1"/>
  <c r="K37" i="7"/>
  <c r="X37" i="7" s="1"/>
  <c r="AH37" i="7" s="1"/>
  <c r="AI37" i="7" s="1"/>
  <c r="AJ37" i="7" s="1"/>
  <c r="K9" i="7"/>
  <c r="X9" i="7" s="1"/>
  <c r="AH9" i="7" s="1"/>
  <c r="AI9" i="7" s="1"/>
  <c r="K25" i="7"/>
  <c r="X25" i="7" s="1"/>
  <c r="AH25" i="7" s="1"/>
  <c r="AI25" i="7" s="1"/>
  <c r="AJ25" i="7" s="1"/>
  <c r="K33" i="7"/>
  <c r="X33" i="7" s="1"/>
  <c r="AH33" i="7" s="1"/>
  <c r="AI33" i="7" s="1"/>
  <c r="AJ33" i="7" s="1"/>
  <c r="K10" i="7"/>
  <c r="X10" i="7" s="1"/>
  <c r="AH10" i="7" s="1"/>
  <c r="AI10" i="7" s="1"/>
  <c r="K11" i="7"/>
  <c r="X11" i="7" s="1"/>
  <c r="AH11" i="7" s="1"/>
  <c r="AI11" i="7" s="1"/>
  <c r="K35" i="7"/>
  <c r="X35" i="7" s="1"/>
  <c r="AH35" i="7" s="1"/>
  <c r="K14" i="7"/>
  <c r="X14" i="7" s="1"/>
  <c r="K30" i="7"/>
  <c r="X30" i="7" s="1"/>
  <c r="AH30" i="7" s="1"/>
  <c r="K26" i="7"/>
  <c r="X26" i="7" s="1"/>
  <c r="K13" i="7"/>
  <c r="X13" i="7" s="1"/>
  <c r="AH13" i="7" s="1"/>
  <c r="AI13" i="7" s="1"/>
  <c r="AJ13" i="7" s="1"/>
  <c r="K27" i="7"/>
  <c r="X27" i="7" s="1"/>
  <c r="AH27" i="7" s="1"/>
  <c r="K12" i="7"/>
  <c r="X12" i="7" s="1"/>
  <c r="AH12" i="7" s="1"/>
  <c r="AI12" i="7" s="1"/>
  <c r="AJ12" i="7" s="1"/>
  <c r="K28" i="7"/>
  <c r="X28" i="7" s="1"/>
  <c r="AH28" i="7" s="1"/>
  <c r="AI28" i="7" s="1"/>
  <c r="AJ28" i="7" s="1"/>
  <c r="K29" i="7"/>
  <c r="X29" i="7" s="1"/>
  <c r="AH29" i="7" s="1"/>
  <c r="AI29" i="7" s="1"/>
  <c r="AJ29" i="7" s="1"/>
  <c r="E9" i="13"/>
  <c r="T5" i="9"/>
  <c r="D4" i="9"/>
  <c r="F4" i="6"/>
  <c r="B14" i="13" s="1"/>
  <c r="B5" i="8"/>
  <c r="AA14" i="7"/>
  <c r="AE14" i="7" s="1"/>
  <c r="AA31" i="7"/>
  <c r="AE31" i="7" s="1"/>
  <c r="AA23" i="7"/>
  <c r="AE23" i="7" s="1"/>
  <c r="AA34" i="7"/>
  <c r="AE34" i="7" s="1"/>
  <c r="AA35" i="7"/>
  <c r="AE35" i="7" s="1"/>
  <c r="AA11" i="7"/>
  <c r="AE11" i="7" s="1"/>
  <c r="AF11" i="7" s="1"/>
  <c r="AA19" i="7"/>
  <c r="AE19" i="7" s="1"/>
  <c r="AA9" i="7"/>
  <c r="AE9" i="7" s="1"/>
  <c r="AF9" i="7" s="1"/>
  <c r="AA18" i="7"/>
  <c r="AE18" i="7" s="1"/>
  <c r="AA27" i="7"/>
  <c r="AE27" i="7" s="1"/>
  <c r="AA22" i="7"/>
  <c r="AE22" i="7" s="1"/>
  <c r="AA16" i="7"/>
  <c r="AE16" i="7" s="1"/>
  <c r="AA30" i="7"/>
  <c r="AE30" i="7" s="1"/>
  <c r="AA33" i="7"/>
  <c r="AE33" i="7" s="1"/>
  <c r="AA15" i="7"/>
  <c r="AE15" i="7" s="1"/>
  <c r="AF15" i="7" s="1"/>
  <c r="AA10" i="7"/>
  <c r="AE10" i="7" s="1"/>
  <c r="AF10" i="7" s="1"/>
  <c r="AA36" i="7"/>
  <c r="AE36" i="7" s="1"/>
  <c r="AA8" i="7"/>
  <c r="AE8" i="7" s="1"/>
  <c r="AF8" i="7" s="1"/>
  <c r="I9" i="2"/>
  <c r="K22" i="7" s="1"/>
  <c r="X22" i="7" s="1"/>
  <c r="AH22" i="7" s="1"/>
  <c r="AI22" i="7" s="1"/>
  <c r="AJ22" i="7" s="1"/>
  <c r="I14" i="2"/>
  <c r="C13" i="13"/>
  <c r="J13" i="13"/>
  <c r="V36" i="9"/>
  <c r="I13" i="13"/>
  <c r="K5" i="8" a="1"/>
  <c r="AJ15" i="7" l="1"/>
  <c r="AJ11" i="7"/>
  <c r="AJ10" i="7"/>
  <c r="AJ9" i="7"/>
  <c r="AJ8" i="7"/>
  <c r="K17" i="7"/>
  <c r="X17" i="7" s="1"/>
  <c r="AH17" i="7" s="1"/>
  <c r="K34" i="7"/>
  <c r="X34" i="7" s="1"/>
  <c r="G13" i="13"/>
  <c r="F13" i="13"/>
  <c r="H13" i="13"/>
  <c r="E13" i="13"/>
  <c r="D13" i="13"/>
  <c r="M13" i="13" s="1"/>
  <c r="F5" i="6"/>
  <c r="AH5" i="9"/>
  <c r="K5" i="8"/>
  <c r="B6" i="8"/>
  <c r="D5" i="8" a="1"/>
  <c r="U7" i="9"/>
  <c r="AA22" i="9"/>
  <c r="U10" i="9"/>
  <c r="AC29" i="9"/>
  <c r="AF13" i="9"/>
  <c r="U25" i="9"/>
  <c r="AF31" i="9"/>
  <c r="U24" i="9"/>
  <c r="AD25" i="9"/>
  <c r="U29" i="9"/>
  <c r="X7" i="9"/>
  <c r="AC26" i="9"/>
  <c r="AC12" i="9"/>
  <c r="AF33" i="9"/>
  <c r="U31" i="9"/>
  <c r="AB35" i="9"/>
  <c r="Z9" i="9"/>
  <c r="AD33" i="9"/>
  <c r="Z30" i="9"/>
  <c r="AA7" i="9"/>
  <c r="Y33" i="9"/>
  <c r="AE13" i="9"/>
  <c r="X20" i="9"/>
  <c r="W20" i="9"/>
  <c r="AA16" i="9"/>
  <c r="AF19" i="9"/>
  <c r="T29" i="9"/>
  <c r="U30" i="9"/>
  <c r="W11" i="9"/>
  <c r="Z25" i="9"/>
  <c r="F5" i="8" a="1"/>
  <c r="AG24" i="9"/>
  <c r="AE33" i="9"/>
  <c r="AA31" i="9"/>
  <c r="AA15" i="9"/>
  <c r="AC20" i="9"/>
  <c r="AG25" i="9"/>
  <c r="AF18" i="9"/>
  <c r="V19" i="9"/>
  <c r="W9" i="9"/>
  <c r="W31" i="9"/>
  <c r="T27" i="9"/>
  <c r="U27" i="9"/>
  <c r="W29" i="9"/>
  <c r="AC8" i="9"/>
  <c r="T17" i="9"/>
  <c r="AE15" i="9"/>
  <c r="Z12" i="9"/>
  <c r="AB28" i="9"/>
  <c r="AE25" i="9"/>
  <c r="Z35" i="9"/>
  <c r="Z16" i="9"/>
  <c r="Z11" i="9"/>
  <c r="AF20" i="9"/>
  <c r="W33" i="9"/>
  <c r="AC31" i="9"/>
  <c r="AF10" i="9"/>
  <c r="U15" i="9"/>
  <c r="Y18" i="9"/>
  <c r="Y15" i="9"/>
  <c r="AE8" i="9"/>
  <c r="U17" i="9"/>
  <c r="AB29" i="9"/>
  <c r="AG28" i="9"/>
  <c r="AF26" i="9"/>
  <c r="P5" i="8" a="1"/>
  <c r="W13" i="9"/>
  <c r="X14" i="9"/>
  <c r="G5" i="8" a="1"/>
  <c r="X24" i="9"/>
  <c r="Z10" i="9"/>
  <c r="AB26" i="9"/>
  <c r="AC25" i="9"/>
  <c r="V13" i="9"/>
  <c r="Z21" i="9"/>
  <c r="W32" i="9"/>
  <c r="Z29" i="9"/>
  <c r="AG8" i="9"/>
  <c r="I5" i="8" a="1"/>
  <c r="AB31" i="9"/>
  <c r="W30" i="9"/>
  <c r="AA21" i="9"/>
  <c r="V15" i="9"/>
  <c r="AA29" i="9"/>
  <c r="AB15" i="9"/>
  <c r="AA36" i="9"/>
  <c r="T33" i="9"/>
  <c r="W22" i="9"/>
  <c r="AB30" i="9"/>
  <c r="Z8" i="9"/>
  <c r="W28" i="9"/>
  <c r="AB33" i="9"/>
  <c r="AC21" i="9"/>
  <c r="AF32" i="9"/>
  <c r="Y14" i="9"/>
  <c r="U35" i="9"/>
  <c r="AA8" i="9"/>
  <c r="AF29" i="9"/>
  <c r="AD13" i="9"/>
  <c r="AB8" i="9"/>
  <c r="W24" i="9"/>
  <c r="AA30" i="9"/>
  <c r="U32" i="9"/>
  <c r="U9" i="9"/>
  <c r="AB19" i="9"/>
  <c r="AG10" i="9"/>
  <c r="AA19" i="9"/>
  <c r="W12" i="9"/>
  <c r="Y27" i="9"/>
  <c r="W27" i="9"/>
  <c r="W21" i="9"/>
  <c r="AF30" i="9"/>
  <c r="AB10" i="9"/>
  <c r="Q5" i="8" a="1"/>
  <c r="AG14" i="9"/>
  <c r="W14" i="9"/>
  <c r="AB25" i="9"/>
  <c r="V28" i="9"/>
  <c r="AC35" i="9"/>
  <c r="T9" i="9"/>
  <c r="AE31" i="9"/>
  <c r="V20" i="9"/>
  <c r="AF14" i="9"/>
  <c r="AC15" i="9"/>
  <c r="U23" i="9"/>
  <c r="X35" i="9"/>
  <c r="AC9" i="9"/>
  <c r="AF28" i="9"/>
  <c r="X12" i="9"/>
  <c r="AC30" i="9"/>
  <c r="AA24" i="9"/>
  <c r="AD31" i="9"/>
  <c r="T26" i="9"/>
  <c r="C14" i="13"/>
  <c r="AG11" i="9"/>
  <c r="Z7" i="9"/>
  <c r="AB16" i="9"/>
  <c r="X22" i="9"/>
  <c r="Y35" i="9"/>
  <c r="AB21" i="9"/>
  <c r="W26" i="9"/>
  <c r="AG31" i="9"/>
  <c r="X21" i="9"/>
  <c r="AA18" i="9"/>
  <c r="AA14" i="9"/>
  <c r="Y20" i="9"/>
  <c r="U26" i="9"/>
  <c r="Y11" i="9"/>
  <c r="Y10" i="9"/>
  <c r="AF11" i="9"/>
  <c r="T32" i="9"/>
  <c r="V26" i="9"/>
  <c r="V7" i="9"/>
  <c r="U22" i="9"/>
  <c r="U18" i="9"/>
  <c r="AA25" i="9"/>
  <c r="X17" i="9"/>
  <c r="U13" i="9"/>
  <c r="V10" i="9"/>
  <c r="AB27" i="9"/>
  <c r="AC27" i="9"/>
  <c r="T34" i="9"/>
  <c r="Y22" i="9"/>
  <c r="AC16" i="9"/>
  <c r="Z15" i="9"/>
  <c r="AG19" i="9"/>
  <c r="AB34" i="9"/>
  <c r="X18" i="9"/>
  <c r="X9" i="9"/>
  <c r="AF25" i="9"/>
  <c r="T7" i="9"/>
  <c r="X19" i="9"/>
  <c r="Z14" i="9"/>
  <c r="Z13" i="9"/>
  <c r="V35" i="9"/>
  <c r="AA33" i="9"/>
  <c r="AF22" i="9"/>
  <c r="W18" i="9"/>
  <c r="AB18" i="9"/>
  <c r="AG21" i="9"/>
  <c r="AG20" i="9"/>
  <c r="Z33" i="9"/>
  <c r="AF12" i="9"/>
  <c r="T21" i="9"/>
  <c r="T10" i="9"/>
  <c r="X27" i="9"/>
  <c r="AA26" i="9"/>
  <c r="V23" i="9"/>
  <c r="AA27" i="9"/>
  <c r="AB23" i="9"/>
  <c r="Y24" i="9"/>
  <c r="Y7" i="9"/>
  <c r="V17" i="9"/>
  <c r="Y25" i="9"/>
  <c r="Y31" i="9"/>
  <c r="Y16" i="9"/>
  <c r="X36" i="9"/>
  <c r="X29" i="9"/>
  <c r="W36" i="9"/>
  <c r="U11" i="9"/>
  <c r="Y19" i="9"/>
  <c r="V24" i="9"/>
  <c r="T8" i="9"/>
  <c r="V9" i="9"/>
  <c r="T14" i="9"/>
  <c r="AA11" i="9"/>
  <c r="AF8" i="9"/>
  <c r="Y29" i="9"/>
  <c r="Y21" i="9"/>
  <c r="Y8" i="9"/>
  <c r="AC18" i="9"/>
  <c r="T22" i="9"/>
  <c r="E5" i="8" a="1"/>
  <c r="W23" i="9"/>
  <c r="V33" i="9"/>
  <c r="W8" i="9"/>
  <c r="AC24" i="9"/>
  <c r="V27" i="9"/>
  <c r="AA28" i="9"/>
  <c r="AG26" i="9"/>
  <c r="U19" i="9"/>
  <c r="AB24" i="9"/>
  <c r="W34" i="9"/>
  <c r="AF35" i="9"/>
  <c r="AB22" i="9"/>
  <c r="Z23" i="9"/>
  <c r="X8" i="9"/>
  <c r="AG29" i="9"/>
  <c r="X32" i="9"/>
  <c r="AG18" i="9"/>
  <c r="AA34" i="9"/>
  <c r="AA9" i="9"/>
  <c r="T12" i="9"/>
  <c r="K14" i="13"/>
  <c r="AF7" i="9"/>
  <c r="U20" i="9"/>
  <c r="T30" i="9"/>
  <c r="AG15" i="9"/>
  <c r="AE23" i="9"/>
  <c r="AF27" i="9"/>
  <c r="AG16" i="9"/>
  <c r="X31" i="9"/>
  <c r="Z24" i="9"/>
  <c r="U28" i="9"/>
  <c r="X10" i="9"/>
  <c r="T20" i="9"/>
  <c r="AB36" i="9"/>
  <c r="V22" i="9"/>
  <c r="AB7" i="9"/>
  <c r="Z17" i="9"/>
  <c r="AB20" i="9"/>
  <c r="AG34" i="9"/>
  <c r="Y23" i="9"/>
  <c r="Y30" i="9"/>
  <c r="V34" i="9"/>
  <c r="W16" i="9"/>
  <c r="AA17" i="9"/>
  <c r="Z19" i="9"/>
  <c r="X11" i="9"/>
  <c r="V29" i="9"/>
  <c r="V21" i="9"/>
  <c r="V31" i="9"/>
  <c r="U8" i="9"/>
  <c r="W10" i="9"/>
  <c r="V16" i="9"/>
  <c r="J5" i="8" a="1"/>
  <c r="T24" i="9"/>
  <c r="AB12" i="9"/>
  <c r="Z22" i="9"/>
  <c r="AD15" i="9"/>
  <c r="T28" i="9"/>
  <c r="AF16" i="9"/>
  <c r="T23" i="9"/>
  <c r="AF36" i="9"/>
  <c r="AA35" i="9"/>
  <c r="AD8" i="9"/>
  <c r="Z26" i="9"/>
  <c r="AC33" i="9"/>
  <c r="X25" i="9"/>
  <c r="AC19" i="9"/>
  <c r="AC13" i="9"/>
  <c r="AG17" i="9"/>
  <c r="AA23" i="9"/>
  <c r="AA32" i="9"/>
  <c r="AF15" i="9"/>
  <c r="AG32" i="9"/>
  <c r="T16" i="9"/>
  <c r="H5" i="8" a="1"/>
  <c r="X26" i="9"/>
  <c r="AC11" i="9"/>
  <c r="AC22" i="9"/>
  <c r="AA12" i="9"/>
  <c r="U33" i="9"/>
  <c r="Z34" i="9"/>
  <c r="X13" i="9"/>
  <c r="X15" i="9"/>
  <c r="AG22" i="9"/>
  <c r="Z31" i="9"/>
  <c r="V11" i="9"/>
  <c r="AC34" i="9"/>
  <c r="AB32" i="9"/>
  <c r="Y32" i="9"/>
  <c r="X16" i="9"/>
  <c r="AB13" i="9"/>
  <c r="Y26" i="9"/>
  <c r="AG35" i="9"/>
  <c r="Z27" i="9"/>
  <c r="T13" i="9"/>
  <c r="AB9" i="9"/>
  <c r="Y9" i="9"/>
  <c r="AG33" i="9"/>
  <c r="Y13" i="9"/>
  <c r="T25" i="9"/>
  <c r="U34" i="9"/>
  <c r="AB17" i="9"/>
  <c r="T36" i="9"/>
  <c r="T35" i="9"/>
  <c r="U12" i="9"/>
  <c r="Y17" i="9"/>
  <c r="AD23" i="9"/>
  <c r="X23" i="9"/>
  <c r="V12" i="9"/>
  <c r="AC28" i="9"/>
  <c r="AC32" i="9"/>
  <c r="M5" i="8" a="1"/>
  <c r="V8" i="9"/>
  <c r="AB11" i="9"/>
  <c r="AG23" i="9"/>
  <c r="AF23" i="9"/>
  <c r="AF9" i="9"/>
  <c r="W15" i="9"/>
  <c r="AF24" i="9"/>
  <c r="V25" i="9"/>
  <c r="AC10" i="9"/>
  <c r="Y36" i="9"/>
  <c r="Y34" i="9"/>
  <c r="W7" i="9"/>
  <c r="AF17" i="9"/>
  <c r="AA20" i="9"/>
  <c r="T11" i="9"/>
  <c r="AG9" i="9"/>
  <c r="T15" i="9"/>
  <c r="U21" i="9"/>
  <c r="Y12" i="9"/>
  <c r="X30" i="9"/>
  <c r="AG7" i="9"/>
  <c r="AC23" i="9"/>
  <c r="AC36" i="9"/>
  <c r="Z36" i="9"/>
  <c r="W25" i="9"/>
  <c r="V14" i="9"/>
  <c r="AA10" i="9"/>
  <c r="U16" i="9"/>
  <c r="T19" i="9"/>
  <c r="U36" i="9"/>
  <c r="Z20" i="9"/>
  <c r="Z18" i="9"/>
  <c r="V30" i="9"/>
  <c r="AG36" i="9"/>
  <c r="AG13" i="9"/>
  <c r="W19" i="9"/>
  <c r="AB14" i="9"/>
  <c r="L5" i="8" a="1"/>
  <c r="X33" i="9"/>
  <c r="V32" i="9"/>
  <c r="AC17" i="9"/>
  <c r="Z28" i="9"/>
  <c r="AG30" i="9"/>
  <c r="T18" i="9"/>
  <c r="W17" i="9"/>
  <c r="X34" i="9"/>
  <c r="AC7" i="9"/>
  <c r="Z32" i="9"/>
  <c r="AG12" i="9"/>
  <c r="AC14" i="9"/>
  <c r="Y28" i="9"/>
  <c r="AA13" i="9"/>
  <c r="T31" i="9"/>
  <c r="W35" i="9"/>
  <c r="AF34" i="9"/>
  <c r="AG27" i="9"/>
  <c r="U14" i="9"/>
  <c r="AF21" i="9"/>
  <c r="V18" i="9"/>
  <c r="X28" i="9"/>
  <c r="L14" i="13" l="1"/>
  <c r="Q14" i="13"/>
  <c r="P14" i="13"/>
  <c r="P5" i="8"/>
  <c r="L5" i="8"/>
  <c r="D5" i="8"/>
  <c r="H5" i="8"/>
  <c r="F5" i="8"/>
  <c r="M5" i="8"/>
  <c r="Q5" i="8"/>
  <c r="G5" i="8"/>
  <c r="I5" i="8"/>
  <c r="E5" i="8"/>
  <c r="J5" i="8"/>
  <c r="F14" i="13"/>
  <c r="E14" i="13"/>
  <c r="H14" i="13"/>
  <c r="G14" i="13"/>
  <c r="D14" i="13"/>
  <c r="AV5" i="9"/>
  <c r="B15" i="13"/>
  <c r="F6" i="6"/>
  <c r="B16" i="13" s="1"/>
  <c r="B7" i="8"/>
  <c r="C5" i="8" l="1"/>
  <c r="M14" i="13"/>
  <c r="F7" i="6"/>
  <c r="B17" i="13" s="1"/>
  <c r="BJ5" i="9"/>
  <c r="B8" i="8"/>
  <c r="F8" i="6" l="1"/>
  <c r="B18" i="13" s="1"/>
  <c r="BX5" i="9"/>
  <c r="B9" i="8"/>
  <c r="F9" i="6" l="1"/>
  <c r="CL5" i="9"/>
  <c r="B10" i="8"/>
  <c r="CZ5" i="9" l="1"/>
  <c r="B19" i="13"/>
  <c r="F10" i="6"/>
  <c r="B11" i="8"/>
  <c r="DN5" i="9" l="1"/>
  <c r="B20" i="13"/>
  <c r="F11" i="6"/>
  <c r="B21" i="13" s="1"/>
  <c r="B12" i="8"/>
  <c r="EB5" i="9" l="1"/>
  <c r="F12" i="6"/>
  <c r="B22" i="13" s="1"/>
  <c r="B13" i="8"/>
  <c r="EP5" i="9" l="1"/>
  <c r="F13" i="6"/>
  <c r="B14" i="8"/>
  <c r="AM8" i="9"/>
  <c r="AQ9" i="9"/>
  <c r="BG9" i="9"/>
  <c r="BC17" i="9"/>
  <c r="BZ17" i="9"/>
  <c r="AZ26" i="9"/>
  <c r="AH24" i="9"/>
  <c r="BR33" i="9"/>
  <c r="BP30" i="9"/>
  <c r="AR11" i="9"/>
  <c r="BJ18" i="9"/>
  <c r="CC17" i="9"/>
  <c r="AU30" i="9"/>
  <c r="BI34" i="9"/>
  <c r="AJ10" i="9"/>
  <c r="BK8" i="9"/>
  <c r="AM18" i="9"/>
  <c r="AV29" i="9"/>
  <c r="AO7" i="9"/>
  <c r="AK13" i="9"/>
  <c r="AE18" i="9"/>
  <c r="BR19" i="9"/>
  <c r="BE28" i="9"/>
  <c r="BC16" i="9"/>
  <c r="BD28" i="9"/>
  <c r="BO9" i="9"/>
  <c r="CI26" i="9"/>
  <c r="AR14" i="9"/>
  <c r="AO23" i="9"/>
  <c r="AO9" i="9"/>
  <c r="AU31" i="9"/>
  <c r="AO19" i="9"/>
  <c r="AK14" i="9"/>
  <c r="AZ25" i="9"/>
  <c r="BV36" i="9"/>
  <c r="BU31" i="9"/>
  <c r="AZ14" i="9"/>
  <c r="BK34" i="9"/>
  <c r="BF30" i="9"/>
  <c r="BM10" i="9"/>
  <c r="BW16" i="9"/>
  <c r="AD10" i="9"/>
  <c r="AO20" i="9"/>
  <c r="AX9" i="9"/>
  <c r="AR33" i="9"/>
  <c r="AJ12" i="9"/>
  <c r="AT23" i="9"/>
  <c r="AN11" i="9"/>
  <c r="BG23" i="9"/>
  <c r="AN14" i="9"/>
  <c r="BE14" i="9"/>
  <c r="AT10" i="9"/>
  <c r="CD29" i="9"/>
  <c r="BQ22" i="9"/>
  <c r="I6" i="8" a="1"/>
  <c r="BD15" i="9"/>
  <c r="AS23" i="9"/>
  <c r="AW14" i="9"/>
  <c r="BM14" i="9"/>
  <c r="AQ24" i="9"/>
  <c r="BS14" i="9"/>
  <c r="AH26" i="9"/>
  <c r="BT13" i="9"/>
  <c r="AL32" i="9"/>
  <c r="BM15" i="9"/>
  <c r="BY36" i="9"/>
  <c r="BU34" i="9"/>
  <c r="AV23" i="9"/>
  <c r="BN11" i="9"/>
  <c r="AU21" i="9"/>
  <c r="AV31" i="9"/>
  <c r="BG26" i="9"/>
  <c r="BS30" i="9"/>
  <c r="BI35" i="9"/>
  <c r="AE9" i="9"/>
  <c r="AY14" i="9"/>
  <c r="AD19" i="9"/>
  <c r="BS16" i="9"/>
  <c r="AZ28" i="9"/>
  <c r="BJ26" i="9"/>
  <c r="CF27" i="9"/>
  <c r="AX23" i="9"/>
  <c r="BB32" i="9"/>
  <c r="AZ29" i="9"/>
  <c r="AI35" i="9"/>
  <c r="BG31" i="9"/>
  <c r="AP11" i="9"/>
  <c r="AV26" i="9"/>
  <c r="BB19" i="9"/>
  <c r="BT11" i="9"/>
  <c r="BP32" i="9"/>
  <c r="AM36" i="9"/>
  <c r="BT9" i="9"/>
  <c r="AI12" i="9"/>
  <c r="AT28" i="9"/>
  <c r="BP11" i="9"/>
  <c r="I14" i="13"/>
  <c r="AQ34" i="9"/>
  <c r="BR23" i="9"/>
  <c r="BY27" i="9"/>
  <c r="BG14" i="9"/>
  <c r="BL21" i="9"/>
  <c r="BJ27" i="9"/>
  <c r="AW29" i="9"/>
  <c r="CC9" i="9"/>
  <c r="BX17" i="9"/>
  <c r="CL33" i="9"/>
  <c r="AU25" i="9"/>
  <c r="CL8" i="9"/>
  <c r="BX33" i="9"/>
  <c r="CX36" i="9"/>
  <c r="CD34" i="9"/>
  <c r="AV7" i="9"/>
  <c r="BM7" i="9"/>
  <c r="AR34" i="9"/>
  <c r="BM17" i="9"/>
  <c r="AR35" i="9"/>
  <c r="AV28" i="9"/>
  <c r="CK25" i="9"/>
  <c r="BW18" i="9"/>
  <c r="CC26" i="9"/>
  <c r="BH16" i="9"/>
  <c r="AY34" i="9"/>
  <c r="AN9" i="9"/>
  <c r="AM26" i="9"/>
  <c r="AS28" i="9"/>
  <c r="AK18" i="9"/>
  <c r="AR9" i="9"/>
  <c r="BE11" i="9"/>
  <c r="BB16" i="9"/>
  <c r="AQ19" i="9"/>
  <c r="BM32" i="9"/>
  <c r="BY35" i="9"/>
  <c r="AU20" i="9"/>
  <c r="AN26" i="9"/>
  <c r="AZ36" i="9"/>
  <c r="AL13" i="9"/>
  <c r="AZ33" i="9"/>
  <c r="AI30" i="9"/>
  <c r="BG29" i="9"/>
  <c r="AM14" i="9"/>
  <c r="AM15" i="9"/>
  <c r="BF27" i="9"/>
  <c r="BA18" i="9"/>
  <c r="AO14" i="9"/>
  <c r="AL11" i="9"/>
  <c r="BJ14" i="9"/>
  <c r="BZ31" i="9"/>
  <c r="AL8" i="9"/>
  <c r="BB35" i="9"/>
  <c r="AJ22" i="9"/>
  <c r="BL30" i="9"/>
  <c r="BJ22" i="9"/>
  <c r="BB31" i="9"/>
  <c r="AS13" i="9"/>
  <c r="AR8" i="9"/>
  <c r="BE13" i="9"/>
  <c r="AN8" i="9"/>
  <c r="BS26" i="9"/>
  <c r="BA8" i="9"/>
  <c r="BO27" i="9"/>
  <c r="CC33" i="9"/>
  <c r="BH36" i="9"/>
  <c r="AS22" i="9"/>
  <c r="AU18" i="9"/>
  <c r="BS9" i="9"/>
  <c r="BK19" i="9"/>
  <c r="AL9" i="9"/>
  <c r="BB21" i="9"/>
  <c r="Q6" i="8" a="1"/>
  <c r="AR25" i="9"/>
  <c r="BA19" i="9"/>
  <c r="CB10" i="9"/>
  <c r="CF16" i="9"/>
  <c r="AX7" i="9"/>
  <c r="AP28" i="9"/>
  <c r="BD17" i="9"/>
  <c r="AK19" i="9"/>
  <c r="AX35" i="9"/>
  <c r="BP27" i="9"/>
  <c r="BM12" i="9"/>
  <c r="BH17" i="9"/>
  <c r="AD26" i="9"/>
  <c r="BZ22" i="9"/>
  <c r="AL15" i="9"/>
  <c r="AN34" i="9"/>
  <c r="CK19" i="9"/>
  <c r="P8" i="8" a="1"/>
  <c r="AH23" i="9"/>
  <c r="BA34" i="9"/>
  <c r="BF28" i="9"/>
  <c r="AQ15" i="9"/>
  <c r="BH30" i="9"/>
  <c r="AP13" i="9"/>
  <c r="AW18" i="9"/>
  <c r="AX25" i="9"/>
  <c r="BI14" i="9"/>
  <c r="AW28" i="9"/>
  <c r="BF35" i="9"/>
  <c r="AJ16" i="9"/>
  <c r="BN33" i="9"/>
  <c r="CJ34" i="9"/>
  <c r="AJ15" i="9"/>
  <c r="AY12" i="9"/>
  <c r="AX33" i="9"/>
  <c r="AN35" i="9"/>
  <c r="J8" i="8" a="1"/>
  <c r="AL25" i="9"/>
  <c r="AK33" i="9"/>
  <c r="AS21" i="9"/>
  <c r="BU23" i="9"/>
  <c r="BW26" i="9"/>
  <c r="CH10" i="9"/>
  <c r="CH27" i="9"/>
  <c r="AQ27" i="9"/>
  <c r="AP15" i="9"/>
  <c r="BI30" i="9"/>
  <c r="BF24" i="9"/>
  <c r="AY11" i="9"/>
  <c r="AK30" i="9"/>
  <c r="AL34" i="9"/>
  <c r="CI27" i="9"/>
  <c r="BK15" i="9"/>
  <c r="BQ28" i="9"/>
  <c r="BO28" i="9"/>
  <c r="CF22" i="9"/>
  <c r="BQ8" i="9"/>
  <c r="CW12" i="9"/>
  <c r="BN27" i="9"/>
  <c r="CT10" i="9"/>
  <c r="CA21" i="9"/>
  <c r="AN16" i="9"/>
  <c r="DG27" i="9"/>
  <c r="BG12" i="9"/>
  <c r="BQ13" i="9"/>
  <c r="AK32" i="9"/>
  <c r="AH14" i="9"/>
  <c r="AI22" i="9"/>
  <c r="AS26" i="9"/>
  <c r="CA29" i="9"/>
  <c r="BO19" i="9"/>
  <c r="BY33" i="9"/>
  <c r="CE31" i="9"/>
  <c r="CT27" i="9"/>
  <c r="CE22" i="9"/>
  <c r="BR29" i="9"/>
  <c r="CN17" i="9"/>
  <c r="CC22" i="9"/>
  <c r="AR24" i="9"/>
  <c r="AD20" i="9"/>
  <c r="AI28" i="9"/>
  <c r="BS31" i="9"/>
  <c r="BI9" i="9"/>
  <c r="AH33" i="9"/>
  <c r="BP33" i="9"/>
  <c r="AM29" i="9"/>
  <c r="AN27" i="9"/>
  <c r="BD10" i="9"/>
  <c r="BR31" i="9"/>
  <c r="AW12" i="9"/>
  <c r="BK9" i="9"/>
  <c r="BR8" i="9"/>
  <c r="BK18" i="9"/>
  <c r="AV14" i="9"/>
  <c r="BI25" i="9"/>
  <c r="AM7" i="9"/>
  <c r="BP8" i="9"/>
  <c r="AD14" i="9"/>
  <c r="AJ21" i="9"/>
  <c r="BM31" i="9"/>
  <c r="BT20" i="9"/>
  <c r="AE35" i="9"/>
  <c r="AT9" i="9"/>
  <c r="BN30" i="9"/>
  <c r="AX10" i="9"/>
  <c r="BY8" i="9"/>
  <c r="BV35" i="9"/>
  <c r="AI15" i="9"/>
  <c r="AS11" i="9"/>
  <c r="AJ27" i="9"/>
  <c r="BT16" i="9"/>
  <c r="AV12" i="9"/>
  <c r="BV28" i="9"/>
  <c r="BF32" i="9"/>
  <c r="BA30" i="9"/>
  <c r="BY26" i="9"/>
  <c r="BF33" i="9"/>
  <c r="BU15" i="9"/>
  <c r="CF24" i="9"/>
  <c r="BC18" i="9"/>
  <c r="BQ30" i="9"/>
  <c r="AR21" i="9"/>
  <c r="BC12" i="9"/>
  <c r="AD12" i="9"/>
  <c r="AL21" i="9"/>
  <c r="BE25" i="9"/>
  <c r="AH25" i="9"/>
  <c r="CK12" i="9"/>
  <c r="AD22" i="9"/>
  <c r="BN22" i="9"/>
  <c r="BZ18" i="9"/>
  <c r="AR36" i="9"/>
  <c r="AM32" i="9"/>
  <c r="BN9" i="9"/>
  <c r="BB25" i="9"/>
  <c r="AX12" i="9"/>
  <c r="BC8" i="9"/>
  <c r="AP33" i="9"/>
  <c r="AD24" i="9"/>
  <c r="AQ17" i="9"/>
  <c r="AE36" i="9"/>
  <c r="BD36" i="9"/>
  <c r="G8" i="8" a="1"/>
  <c r="CI18" i="9"/>
  <c r="AU8" i="9"/>
  <c r="BE15" i="9"/>
  <c r="BF7" i="9"/>
  <c r="BO21" i="9"/>
  <c r="AE28" i="9"/>
  <c r="BV22" i="9"/>
  <c r="AP27" i="9"/>
  <c r="AI7" i="9"/>
  <c r="BD25" i="9"/>
  <c r="BW23" i="9"/>
  <c r="AS10" i="9"/>
  <c r="CC32" i="9"/>
  <c r="BD12" i="9"/>
  <c r="BE23" i="9"/>
  <c r="BA21" i="9"/>
  <c r="AM33" i="9"/>
  <c r="AU36" i="9"/>
  <c r="AZ32" i="9"/>
  <c r="BD21" i="9"/>
  <c r="BQ12" i="9"/>
  <c r="BU24" i="9"/>
  <c r="BE34" i="9"/>
  <c r="BV26" i="9"/>
  <c r="BH11" i="9"/>
  <c r="BO20" i="9"/>
  <c r="AU35" i="9"/>
  <c r="CK11" i="9"/>
  <c r="AL19" i="9"/>
  <c r="J7" i="8" a="1"/>
  <c r="AU7" i="9"/>
  <c r="CK33" i="9"/>
  <c r="BA32" i="9"/>
  <c r="AP25" i="9"/>
  <c r="BE22" i="9"/>
  <c r="AD9" i="9"/>
  <c r="BC27" i="9"/>
  <c r="AY21" i="9"/>
  <c r="AZ13" i="9"/>
  <c r="BK26" i="9"/>
  <c r="AT14" i="9"/>
  <c r="CK34" i="9"/>
  <c r="AU34" i="9"/>
  <c r="AO33" i="9"/>
  <c r="BL15" i="9"/>
  <c r="AR29" i="9"/>
  <c r="AY29" i="9"/>
  <c r="AM35" i="9"/>
  <c r="AX15" i="9"/>
  <c r="AJ35" i="9"/>
  <c r="BG11" i="9"/>
  <c r="AO31" i="9"/>
  <c r="AR13" i="9"/>
  <c r="H8" i="8" a="1"/>
  <c r="BD34" i="9"/>
  <c r="AT20" i="9"/>
  <c r="BC10" i="9"/>
  <c r="BF12" i="9"/>
  <c r="N5" i="8" a="1"/>
  <c r="BK21" i="9"/>
  <c r="BI16" i="9"/>
  <c r="BC25" i="9"/>
  <c r="AI25" i="9"/>
  <c r="BW13" i="9"/>
  <c r="AX14" i="9"/>
  <c r="AS16" i="9"/>
  <c r="AR19" i="9"/>
  <c r="J14" i="13"/>
  <c r="AW25" i="9"/>
  <c r="BE9" i="9"/>
  <c r="AJ24" i="9"/>
  <c r="AP23" i="9"/>
  <c r="CJ16" i="9"/>
  <c r="CA35" i="9"/>
  <c r="AP35" i="9"/>
  <c r="AT35" i="9"/>
  <c r="AP24" i="9"/>
  <c r="AL28" i="9"/>
  <c r="BG32" i="9"/>
  <c r="AV20" i="9"/>
  <c r="AY32" i="9"/>
  <c r="BI13" i="9"/>
  <c r="BS12" i="9"/>
  <c r="BH15" i="9"/>
  <c r="BP21" i="9"/>
  <c r="AO28" i="9"/>
  <c r="BG10" i="9"/>
  <c r="AH11" i="9"/>
  <c r="AK29" i="9"/>
  <c r="BD26" i="9"/>
  <c r="BC9" i="9"/>
  <c r="BK13" i="9"/>
  <c r="AI36" i="9"/>
  <c r="AZ24" i="9"/>
  <c r="AU28" i="9"/>
  <c r="BJ24" i="9"/>
  <c r="BB9" i="9"/>
  <c r="CD36" i="9"/>
  <c r="AH29" i="9"/>
  <c r="BL13" i="9"/>
  <c r="BL16" i="9"/>
  <c r="BG25" i="9"/>
  <c r="AH35" i="9"/>
  <c r="AX21" i="9"/>
  <c r="BH9" i="9"/>
  <c r="BD13" i="9"/>
  <c r="BH12" i="9"/>
  <c r="BD24" i="9"/>
  <c r="BJ29" i="9"/>
  <c r="AI17" i="9"/>
  <c r="AO29" i="9"/>
  <c r="AW16" i="9"/>
  <c r="BB33" i="9"/>
  <c r="AM30" i="9"/>
  <c r="BJ32" i="9"/>
  <c r="BB24" i="9"/>
  <c r="BH22" i="9"/>
  <c r="AK7" i="9"/>
  <c r="BS15" i="9"/>
  <c r="AK12" i="9"/>
  <c r="AU29" i="9"/>
  <c r="BJ12" i="9"/>
  <c r="BF31" i="9"/>
  <c r="BV18" i="9"/>
  <c r="BT7" i="9"/>
  <c r="CD31" i="9"/>
  <c r="BB13" i="9"/>
  <c r="AK11" i="9"/>
  <c r="D6" i="8" a="1"/>
  <c r="CC36" i="9"/>
  <c r="BH19" i="9"/>
  <c r="BE21" i="9"/>
  <c r="BC29" i="9"/>
  <c r="AM11" i="9"/>
  <c r="AL27" i="9"/>
  <c r="BT12" i="9"/>
  <c r="BI31" i="9"/>
  <c r="CE28" i="9"/>
  <c r="CF34" i="9"/>
  <c r="CW25" i="9"/>
  <c r="CF33" i="9"/>
  <c r="K10" i="8" a="1"/>
  <c r="BX27" i="9"/>
  <c r="AO25" i="9"/>
  <c r="CY8" i="9"/>
  <c r="AW7" i="9"/>
  <c r="BK7" i="9"/>
  <c r="BR21" i="9"/>
  <c r="BH20" i="9"/>
  <c r="BP36" i="9"/>
  <c r="BT18" i="9"/>
  <c r="AI8" i="9"/>
  <c r="AJ26" i="9"/>
  <c r="AX19" i="9"/>
  <c r="P7" i="8" a="1"/>
  <c r="BD27" i="9"/>
  <c r="AZ19" i="9"/>
  <c r="AY16" i="9"/>
  <c r="BI19" i="9"/>
  <c r="O5" i="8" a="1"/>
  <c r="AK31" i="9"/>
  <c r="BT36" i="9"/>
  <c r="BO30" i="9"/>
  <c r="AV22" i="9"/>
  <c r="BP16" i="9"/>
  <c r="BS22" i="9"/>
  <c r="BP7" i="9"/>
  <c r="BM24" i="9"/>
  <c r="BA11" i="9"/>
  <c r="BJ11" i="9"/>
  <c r="AP32" i="9"/>
  <c r="BJ19" i="9"/>
  <c r="BQ25" i="9"/>
  <c r="AP20" i="9"/>
  <c r="BQ10" i="9"/>
  <c r="AL18" i="9"/>
  <c r="BJ35" i="9"/>
  <c r="AV19" i="9"/>
  <c r="AD35" i="9"/>
  <c r="BN31" i="9"/>
  <c r="BE16" i="9"/>
  <c r="AQ31" i="9"/>
  <c r="AW23" i="9"/>
  <c r="BA27" i="9"/>
  <c r="BE29" i="9"/>
  <c r="AE30" i="9"/>
  <c r="AE21" i="9"/>
  <c r="AW32" i="9"/>
  <c r="BK36" i="9"/>
  <c r="BB22" i="9"/>
  <c r="BP35" i="9"/>
  <c r="D9" i="8" a="1"/>
  <c r="AQ10" i="9"/>
  <c r="BI21" i="9"/>
  <c r="AL22" i="9"/>
  <c r="BC22" i="9"/>
  <c r="BI28" i="9"/>
  <c r="BU28" i="9"/>
  <c r="BJ23" i="9"/>
  <c r="BU7" i="9"/>
  <c r="AM10" i="9"/>
  <c r="BF8" i="9"/>
  <c r="BL33" i="9"/>
  <c r="AS27" i="9"/>
  <c r="AN33" i="9"/>
  <c r="AV34" i="9"/>
  <c r="BL12" i="9"/>
  <c r="BI29" i="9"/>
  <c r="BE7" i="9"/>
  <c r="AV25" i="9"/>
  <c r="AY33" i="9"/>
  <c r="BP28" i="9"/>
  <c r="BE35" i="9"/>
  <c r="BR13" i="9"/>
  <c r="AY20" i="9"/>
  <c r="BG17" i="9"/>
  <c r="AR30" i="9"/>
  <c r="BC28" i="9"/>
  <c r="BW15" i="9"/>
  <c r="AW35" i="9"/>
  <c r="BF15" i="9"/>
  <c r="K16" i="13"/>
  <c r="BO17" i="9"/>
  <c r="BD23" i="9"/>
  <c r="BO33" i="9"/>
  <c r="AJ18" i="9"/>
  <c r="AH8" i="9"/>
  <c r="AV21" i="9"/>
  <c r="BC19" i="9"/>
  <c r="AZ22" i="9"/>
  <c r="BR17" i="9"/>
  <c r="BD11" i="9"/>
  <c r="AH17" i="9"/>
  <c r="AN10" i="9"/>
  <c r="BB17" i="9"/>
  <c r="F6" i="8" a="1"/>
  <c r="AX29" i="9"/>
  <c r="AI32" i="9"/>
  <c r="BD18" i="9"/>
  <c r="BS28" i="9"/>
  <c r="BP20" i="9"/>
  <c r="BG21" i="9"/>
  <c r="BS10" i="9"/>
  <c r="CC18" i="9"/>
  <c r="AP8" i="9"/>
  <c r="BF19" i="9"/>
  <c r="AK26" i="9"/>
  <c r="BC21" i="9"/>
  <c r="AT7" i="9"/>
  <c r="AD16" i="9"/>
  <c r="BO15" i="9"/>
  <c r="AN30" i="9"/>
  <c r="AV35" i="9"/>
  <c r="CE33" i="9"/>
  <c r="BJ9" i="9"/>
  <c r="CB32" i="9"/>
  <c r="BY18" i="9"/>
  <c r="CV24" i="9"/>
  <c r="CA16" i="9"/>
  <c r="BI27" i="9"/>
  <c r="CZ17" i="9"/>
  <c r="AJ32" i="9"/>
  <c r="CP18" i="9"/>
  <c r="BV34" i="9"/>
  <c r="BV30" i="9"/>
  <c r="BJ28" i="9"/>
  <c r="BE20" i="9"/>
  <c r="AQ36" i="9"/>
  <c r="BQ21" i="9"/>
  <c r="AQ8" i="9"/>
  <c r="CG8" i="9"/>
  <c r="AQ33" i="9"/>
  <c r="DH13" i="9"/>
  <c r="BM18" i="9"/>
  <c r="CU15" i="9"/>
  <c r="CE13" i="9"/>
  <c r="CS9" i="9"/>
  <c r="AT21" i="9"/>
  <c r="AH15" i="9"/>
  <c r="D7" i="8" a="1"/>
  <c r="AR32" i="9"/>
  <c r="AP30" i="9"/>
  <c r="AX27" i="9"/>
  <c r="AS35" i="9"/>
  <c r="N8" i="8" a="1"/>
  <c r="AX32" i="9"/>
  <c r="AO15" i="9"/>
  <c r="AM13" i="9"/>
  <c r="BS24" i="9"/>
  <c r="BM30" i="9"/>
  <c r="AE27" i="9"/>
  <c r="BO10" i="9"/>
  <c r="AO18" i="9"/>
  <c r="AN12" i="9"/>
  <c r="BA26" i="9"/>
  <c r="AO17" i="9"/>
  <c r="BI15" i="9"/>
  <c r="AS36" i="9"/>
  <c r="BS18" i="9"/>
  <c r="BS33" i="9"/>
  <c r="AR17" i="9"/>
  <c r="AM23" i="9"/>
  <c r="BR15" i="9"/>
  <c r="AD29" i="9"/>
  <c r="BE10" i="9"/>
  <c r="AW20" i="9"/>
  <c r="BL22" i="9"/>
  <c r="AT31" i="9"/>
  <c r="BM33" i="9"/>
  <c r="AH9" i="9"/>
  <c r="BJ15" i="9"/>
  <c r="AO21" i="9"/>
  <c r="BO36" i="9"/>
  <c r="CI31" i="9"/>
  <c r="BV19" i="9"/>
  <c r="BR25" i="9"/>
  <c r="BM16" i="9"/>
  <c r="AE16" i="9"/>
  <c r="AW17" i="9"/>
  <c r="BG20" i="9"/>
  <c r="AS30" i="9"/>
  <c r="AM19" i="9"/>
  <c r="AE19" i="9"/>
  <c r="BS23" i="9"/>
  <c r="BM22" i="9"/>
  <c r="AE7" i="9"/>
  <c r="AY25" i="9"/>
  <c r="BI10" i="9"/>
  <c r="BD16" i="9"/>
  <c r="C15" i="13"/>
  <c r="BF21" i="9"/>
  <c r="BF14" i="9"/>
  <c r="BA35" i="9"/>
  <c r="BE19" i="9"/>
  <c r="BP17" i="9"/>
  <c r="BO25" i="9"/>
  <c r="BU14" i="9"/>
  <c r="BH35" i="9"/>
  <c r="BY22" i="9"/>
  <c r="AE20" i="9"/>
  <c r="BU17" i="9"/>
  <c r="AU19" i="9"/>
  <c r="BJ21" i="9"/>
  <c r="AU27" i="9"/>
  <c r="BL11" i="9"/>
  <c r="BQ26" i="9"/>
  <c r="AS33" i="9"/>
  <c r="AI9" i="9"/>
  <c r="AI31" i="9"/>
  <c r="AZ17" i="9"/>
  <c r="AH21" i="9"/>
  <c r="BB14" i="9"/>
  <c r="AU33" i="9"/>
  <c r="CK10" i="9"/>
  <c r="AO10" i="9"/>
  <c r="BV32" i="9"/>
  <c r="AW11" i="9"/>
  <c r="BT14" i="9"/>
  <c r="AE17" i="9"/>
  <c r="BV7" i="9"/>
  <c r="BB11" i="9"/>
  <c r="BV15" i="9"/>
  <c r="BK23" i="9"/>
  <c r="AW22" i="9"/>
  <c r="BH24" i="9"/>
  <c r="AV13" i="9"/>
  <c r="AM34" i="9"/>
  <c r="K6" i="8" a="1"/>
  <c r="AO11" i="9"/>
  <c r="AI14" i="9"/>
  <c r="AQ28" i="9"/>
  <c r="M7" i="8" a="1"/>
  <c r="BV25" i="9"/>
  <c r="CE26" i="9"/>
  <c r="AO13" i="9"/>
  <c r="AN18" i="9"/>
  <c r="BW11" i="9"/>
  <c r="AM16" i="9"/>
  <c r="AJ13" i="9"/>
  <c r="AI23" i="9"/>
  <c r="BZ25" i="9"/>
  <c r="BU8" i="9"/>
  <c r="CA10" i="9"/>
  <c r="CG13" i="9"/>
  <c r="DL26" i="9"/>
  <c r="CK29" i="9"/>
  <c r="BT29" i="9"/>
  <c r="BC30" i="9"/>
  <c r="BD31" i="9"/>
  <c r="CG28" i="9"/>
  <c r="AK21" i="9"/>
  <c r="BM11" i="9"/>
  <c r="AT17" i="9"/>
  <c r="BC35" i="9"/>
  <c r="BA31" i="9"/>
  <c r="AL7" i="9"/>
  <c r="BU12" i="9"/>
  <c r="BK20" i="9"/>
  <c r="AQ26" i="9"/>
  <c r="AH32" i="9"/>
  <c r="BO26" i="9"/>
  <c r="BP15" i="9"/>
  <c r="BF26" i="9"/>
  <c r="AW8" i="9"/>
  <c r="CB15" i="9"/>
  <c r="BW19" i="9"/>
  <c r="AI20" i="9"/>
  <c r="BX28" i="9"/>
  <c r="BC31" i="9"/>
  <c r="BS34" i="9"/>
  <c r="CE24" i="9"/>
  <c r="BO18" i="9"/>
  <c r="AK23" i="9"/>
  <c r="AW24" i="9"/>
  <c r="CD15" i="9"/>
  <c r="CY13" i="9"/>
  <c r="CC27" i="9"/>
  <c r="CR24" i="9"/>
  <c r="BU29" i="9"/>
  <c r="BL8" i="9"/>
  <c r="AT26" i="9"/>
  <c r="AL17" i="9"/>
  <c r="BE30" i="9"/>
  <c r="CX31" i="9"/>
  <c r="CK22" i="9"/>
  <c r="CK18" i="9"/>
  <c r="BK24" i="9"/>
  <c r="CN13" i="9"/>
  <c r="AZ15" i="9"/>
  <c r="N9" i="8" a="1"/>
  <c r="Q7" i="8" a="1"/>
  <c r="BR18" i="9"/>
  <c r="BR14" i="9"/>
  <c r="BW12" i="9"/>
  <c r="CB18" i="9"/>
  <c r="BS20" i="9"/>
  <c r="CM17" i="9"/>
  <c r="CY12" i="9"/>
  <c r="I7" i="8" a="1"/>
  <c r="J10" i="8" a="1"/>
  <c r="BT23" i="9"/>
  <c r="CL18" i="9"/>
  <c r="CD35" i="9"/>
  <c r="CN20" i="9"/>
  <c r="AI19" i="9"/>
  <c r="BL31" i="9"/>
  <c r="BW30" i="9"/>
  <c r="BS17" i="9"/>
  <c r="AQ12" i="9"/>
  <c r="AT11" i="9"/>
  <c r="AX36" i="9"/>
  <c r="AM12" i="9"/>
  <c r="AR16" i="9"/>
  <c r="CN8" i="9"/>
  <c r="BC36" i="9"/>
  <c r="CP36" i="9"/>
  <c r="BZ33" i="9"/>
  <c r="AS32" i="9"/>
  <c r="AW33" i="9"/>
  <c r="BM13" i="9"/>
  <c r="CD30" i="9"/>
  <c r="L7" i="8" a="1"/>
  <c r="K18" i="13"/>
  <c r="AT13" i="9"/>
  <c r="BO24" i="9"/>
  <c r="AY36" i="9"/>
  <c r="DA12" i="9"/>
  <c r="AX13" i="9"/>
  <c r="CU36" i="9"/>
  <c r="BZ29" i="9"/>
  <c r="DK22" i="9"/>
  <c r="CK36" i="9"/>
  <c r="N6" i="8" a="1"/>
  <c r="BF22" i="9"/>
  <c r="AO24" i="9"/>
  <c r="BN29" i="9"/>
  <c r="AJ11" i="9"/>
  <c r="BJ10" i="9"/>
  <c r="CB16" i="9"/>
  <c r="AW26" i="9"/>
  <c r="CY19" i="9"/>
  <c r="CI20" i="9"/>
  <c r="CQ10" i="9"/>
  <c r="CA20" i="9"/>
  <c r="CD26" i="9"/>
  <c r="CL10" i="9"/>
  <c r="CI7" i="9"/>
  <c r="CW16" i="9"/>
  <c r="BA28" i="9"/>
  <c r="AQ16" i="9"/>
  <c r="AU9" i="9"/>
  <c r="AH19" i="9"/>
  <c r="BP22" i="9"/>
  <c r="BR26" i="9"/>
  <c r="AQ29" i="9"/>
  <c r="BV14" i="9"/>
  <c r="AR12" i="9"/>
  <c r="CO7" i="9"/>
  <c r="AN29" i="9"/>
  <c r="M10" i="8" a="1"/>
  <c r="AS17" i="9"/>
  <c r="CQ21" i="9"/>
  <c r="CA19" i="9"/>
  <c r="BE12" i="9"/>
  <c r="CO10" i="9"/>
  <c r="AH7" i="9"/>
  <c r="CQ34" i="9"/>
  <c r="CJ29" i="9"/>
  <c r="AL35" i="9"/>
  <c r="DD25" i="9"/>
  <c r="CZ32" i="9"/>
  <c r="CL14" i="9"/>
  <c r="CU27" i="9"/>
  <c r="CP19" i="9"/>
  <c r="AX30" i="9"/>
  <c r="AU14" i="9"/>
  <c r="AR27" i="9"/>
  <c r="BC33" i="9"/>
  <c r="BH25" i="9"/>
  <c r="BS21" i="9"/>
  <c r="BF11" i="9"/>
  <c r="AY7" i="9"/>
  <c r="E7" i="8" a="1"/>
  <c r="BM25" i="9"/>
  <c r="CG11" i="9"/>
  <c r="BN8" i="9"/>
  <c r="AT32" i="9"/>
  <c r="CC7" i="9"/>
  <c r="N7" i="8" a="1"/>
  <c r="BH18" i="9"/>
  <c r="AW30" i="9"/>
  <c r="BW27" i="9"/>
  <c r="AT19" i="9"/>
  <c r="BI12" i="9"/>
  <c r="CF12" i="9"/>
  <c r="BO7" i="9"/>
  <c r="BN34" i="9"/>
  <c r="BW29" i="9"/>
  <c r="BM34" i="9"/>
  <c r="AP31" i="9"/>
  <c r="BP19" i="9"/>
  <c r="CI32" i="9"/>
  <c r="BG7" i="9"/>
  <c r="CO9" i="9"/>
  <c r="CN24" i="9"/>
  <c r="AY23" i="9"/>
  <c r="BZ27" i="9"/>
  <c r="BK29" i="9"/>
  <c r="AY8" i="9"/>
  <c r="CF7" i="9"/>
  <c r="E10" i="8" a="1"/>
  <c r="CL12" i="9"/>
  <c r="CF10" i="9"/>
  <c r="BN25" i="9"/>
  <c r="CX8" i="9"/>
  <c r="BI32" i="9"/>
  <c r="AZ11" i="9"/>
  <c r="BJ7" i="9"/>
  <c r="BN18" i="9"/>
  <c r="BR11" i="9"/>
  <c r="BV12" i="9"/>
  <c r="AR31" i="9"/>
  <c r="BP23" i="9"/>
  <c r="AY28" i="9"/>
  <c r="CR15" i="9"/>
  <c r="AV8" i="9"/>
  <c r="CO31" i="9"/>
  <c r="CG22" i="9"/>
  <c r="CZ28" i="9"/>
  <c r="CH21" i="9"/>
  <c r="AK20" i="9"/>
  <c r="BV21" i="9"/>
  <c r="CE16" i="9"/>
  <c r="AN22" i="9"/>
  <c r="BU21" i="9"/>
  <c r="BY19" i="9"/>
  <c r="BN17" i="9"/>
  <c r="AN28" i="9"/>
  <c r="BY31" i="9"/>
  <c r="BJ25" i="9"/>
  <c r="CR18" i="9"/>
  <c r="BN7" i="9"/>
  <c r="DI29" i="9"/>
  <c r="CB34" i="9"/>
  <c r="AJ17" i="9"/>
  <c r="CK23" i="9"/>
  <c r="AY22" i="9"/>
  <c r="CE23" i="9"/>
  <c r="CD13" i="9"/>
  <c r="AL26" i="9"/>
  <c r="AT36" i="9"/>
  <c r="CH23" i="9"/>
  <c r="BG19" i="9"/>
  <c r="CO16" i="9"/>
  <c r="BV11" i="9"/>
  <c r="CN23" i="9"/>
  <c r="CH11" i="9"/>
  <c r="AS29" i="9"/>
  <c r="CQ7" i="9"/>
  <c r="AO12" i="9"/>
  <c r="BU11" i="9"/>
  <c r="AK36" i="9"/>
  <c r="BH27" i="9"/>
  <c r="BR30" i="9"/>
  <c r="AD11" i="9"/>
  <c r="AM20" i="9"/>
  <c r="BH8" i="9"/>
  <c r="BN26" i="9"/>
  <c r="CN36" i="9"/>
  <c r="BA20" i="9"/>
  <c r="CW18" i="9"/>
  <c r="BB8" i="9"/>
  <c r="DH14" i="9"/>
  <c r="CI19" i="9"/>
  <c r="CL31" i="9"/>
  <c r="BW24" i="9"/>
  <c r="BT26" i="9"/>
  <c r="BA10" i="9"/>
  <c r="BS13" i="9"/>
  <c r="BL23" i="9"/>
  <c r="BQ14" i="9"/>
  <c r="AZ23" i="9"/>
  <c r="CJ31" i="9"/>
  <c r="BO14" i="9"/>
  <c r="DD14" i="9"/>
  <c r="AJ19" i="9"/>
  <c r="CV15" i="9"/>
  <c r="BX24" i="9"/>
  <c r="DA31" i="9"/>
  <c r="CB20" i="9"/>
  <c r="BQ36" i="9"/>
  <c r="BU33" i="9"/>
  <c r="AV18" i="9"/>
  <c r="AK34" i="9"/>
  <c r="BT33" i="9"/>
  <c r="BK28" i="9"/>
  <c r="AZ9" i="9"/>
  <c r="BQ35" i="9"/>
  <c r="BG36" i="9"/>
  <c r="BK35" i="9"/>
  <c r="AH30" i="9"/>
  <c r="AM17" i="9"/>
  <c r="K15" i="13"/>
  <c r="J6" i="8" a="1"/>
  <c r="AK16" i="9"/>
  <c r="BF10" i="9"/>
  <c r="AQ23" i="9"/>
  <c r="AT34" i="9"/>
  <c r="AT30" i="9"/>
  <c r="H7" i="8" a="1"/>
  <c r="C17" i="13"/>
  <c r="BH7" i="9"/>
  <c r="AT27" i="9"/>
  <c r="BG8" i="9"/>
  <c r="AU12" i="9"/>
  <c r="AP34" i="9"/>
  <c r="BT27" i="9"/>
  <c r="BB27" i="9"/>
  <c r="CL16" i="9"/>
  <c r="BS8" i="9"/>
  <c r="DB26" i="9"/>
  <c r="DF23" i="9"/>
  <c r="AM25" i="9"/>
  <c r="CG15" i="9"/>
  <c r="AT22" i="9"/>
  <c r="BH21" i="9"/>
  <c r="BL20" i="9"/>
  <c r="CO12" i="9"/>
  <c r="CT29" i="9"/>
  <c r="CH16" i="9"/>
  <c r="CG10" i="9"/>
  <c r="CN29" i="9"/>
  <c r="AK35" i="9"/>
  <c r="BG33" i="9"/>
  <c r="AE26" i="9"/>
  <c r="CA31" i="9"/>
  <c r="AK8" i="9"/>
  <c r="BW36" i="9"/>
  <c r="AO26" i="9"/>
  <c r="CD7" i="9"/>
  <c r="C18" i="13"/>
  <c r="DL32" i="9"/>
  <c r="BI26" i="9"/>
  <c r="CU32" i="9"/>
  <c r="CF18" i="9"/>
  <c r="H6" i="8" a="1"/>
  <c r="CR28" i="9"/>
  <c r="BP18" i="9"/>
  <c r="BQ19" i="9"/>
  <c r="AS24" i="9"/>
  <c r="BE24" i="9"/>
  <c r="CK20" i="9"/>
  <c r="BL29" i="9"/>
  <c r="BN28" i="9"/>
  <c r="AE32" i="9"/>
  <c r="BX13" i="9"/>
  <c r="AJ33" i="9"/>
  <c r="CV16" i="9"/>
  <c r="CK35" i="9"/>
  <c r="CR19" i="9"/>
  <c r="CC16" i="9"/>
  <c r="AX8" i="9"/>
  <c r="AP19" i="9"/>
  <c r="AY10" i="9"/>
  <c r="BX18" i="9"/>
  <c r="BO8" i="9"/>
  <c r="BL7" i="9"/>
  <c r="AU32" i="9"/>
  <c r="CC8" i="9"/>
  <c r="BI36" i="9"/>
  <c r="CM8" i="9"/>
  <c r="BP12" i="9"/>
  <c r="CY30" i="9"/>
  <c r="CF15" i="9"/>
  <c r="BD8" i="9"/>
  <c r="O10" i="8" a="1"/>
  <c r="AH16" i="9"/>
  <c r="BR9" i="9"/>
  <c r="AO8" i="9"/>
  <c r="BP13" i="9"/>
  <c r="BW22" i="9"/>
  <c r="AX24" i="9"/>
  <c r="AI10" i="9"/>
  <c r="BJ34" i="9"/>
  <c r="AE29" i="9"/>
  <c r="CY7" i="9"/>
  <c r="AT33" i="9"/>
  <c r="CZ10" i="9"/>
  <c r="CB25" i="9"/>
  <c r="CU16" i="9"/>
  <c r="CC31" i="9"/>
  <c r="AN32" i="9"/>
  <c r="BH31" i="9"/>
  <c r="AR22" i="9"/>
  <c r="AJ30" i="9"/>
  <c r="J9" i="8" a="1"/>
  <c r="K17" i="13"/>
  <c r="BC13" i="9"/>
  <c r="AJ9" i="9"/>
  <c r="AQ35" i="9"/>
  <c r="AX20" i="9"/>
  <c r="BD35" i="9"/>
  <c r="AK24" i="9"/>
  <c r="CH19" i="9"/>
  <c r="AZ21" i="9"/>
  <c r="BA33" i="9"/>
  <c r="AP7" i="9"/>
  <c r="AN31" i="9"/>
  <c r="AM22" i="9"/>
  <c r="K7" i="8" a="1"/>
  <c r="AN36" i="9"/>
  <c r="E8" i="8" a="1"/>
  <c r="AJ23" i="9"/>
  <c r="CD12" i="9"/>
  <c r="AW9" i="9"/>
  <c r="CA28" i="9"/>
  <c r="AZ31" i="9"/>
  <c r="AL12" i="9"/>
  <c r="BQ15" i="9"/>
  <c r="BL9" i="9"/>
  <c r="BG16" i="9"/>
  <c r="BD33" i="9"/>
  <c r="BL27" i="9"/>
  <c r="BS27" i="9"/>
  <c r="AI13" i="9"/>
  <c r="BX29" i="9"/>
  <c r="CS13" i="9"/>
  <c r="AX28" i="9"/>
  <c r="BU9" i="9"/>
  <c r="AR26" i="9"/>
  <c r="BT22" i="9"/>
  <c r="AH20" i="9"/>
  <c r="BY14" i="9"/>
  <c r="CR34" i="9"/>
  <c r="CV11" i="9"/>
  <c r="CM30" i="9"/>
  <c r="CA9" i="9"/>
  <c r="CL36" i="9"/>
  <c r="BC14" i="9"/>
  <c r="BC24" i="9"/>
  <c r="AH27" i="9"/>
  <c r="CB35" i="9"/>
  <c r="BW7" i="9"/>
  <c r="AR23" i="9"/>
  <c r="BG30" i="9"/>
  <c r="CG9" i="9"/>
  <c r="BU16" i="9"/>
  <c r="DB25" i="9"/>
  <c r="AS8" i="9"/>
  <c r="CR8" i="9"/>
  <c r="CJ33" i="9"/>
  <c r="AN21" i="9"/>
  <c r="CP10" i="9"/>
  <c r="AH22" i="9"/>
  <c r="AR15" i="9"/>
  <c r="AZ18" i="9"/>
  <c r="AJ25" i="9"/>
  <c r="F7" i="8" a="1"/>
  <c r="AJ28" i="9"/>
  <c r="AW31" i="9"/>
  <c r="AD34" i="9"/>
  <c r="CE34" i="9"/>
  <c r="CJ7" i="9"/>
  <c r="DA26" i="9"/>
  <c r="CH26" i="9"/>
  <c r="DI21" i="9"/>
  <c r="CA34" i="9"/>
  <c r="BE26" i="9"/>
  <c r="BB12" i="9"/>
  <c r="AD18" i="9"/>
  <c r="AD28" i="9"/>
  <c r="BS36" i="9"/>
  <c r="AH31" i="9"/>
  <c r="AV27" i="9"/>
  <c r="BY29" i="9"/>
  <c r="O9" i="8" a="1"/>
  <c r="CP35" i="9"/>
  <c r="CK26" i="9"/>
  <c r="CW28" i="9"/>
  <c r="CA23" i="9"/>
  <c r="BO12" i="9"/>
  <c r="CW17" i="9"/>
  <c r="AM31" i="9"/>
  <c r="CG23" i="9"/>
  <c r="BL34" i="9"/>
  <c r="CD16" i="9"/>
  <c r="BM20" i="9"/>
  <c r="CK32" i="9"/>
  <c r="AI29" i="9"/>
  <c r="CK30" i="9"/>
  <c r="BF16" i="9"/>
  <c r="CN11" i="9"/>
  <c r="CF29" i="9"/>
  <c r="CM36" i="9"/>
  <c r="H9" i="8" a="1"/>
  <c r="AJ31" i="9"/>
  <c r="CY15" i="9"/>
  <c r="AS25" i="9"/>
  <c r="BL17" i="9"/>
  <c r="AI26" i="9"/>
  <c r="AX22" i="9"/>
  <c r="CG26" i="9"/>
  <c r="BE27" i="9"/>
  <c r="BT15" i="9"/>
  <c r="BL36" i="9"/>
  <c r="CF23" i="9"/>
  <c r="BW17" i="9"/>
  <c r="CM19" i="9"/>
  <c r="BV16" i="9"/>
  <c r="CO15" i="9"/>
  <c r="CE18" i="9"/>
  <c r="AT25" i="9"/>
  <c r="DD11" i="9"/>
  <c r="CI17" i="9"/>
  <c r="BK30" i="9"/>
  <c r="AQ13" i="9"/>
  <c r="CA15" i="9"/>
  <c r="BE33" i="9"/>
  <c r="BB34" i="9"/>
  <c r="BK33" i="9"/>
  <c r="CD23" i="9"/>
  <c r="AI24" i="9"/>
  <c r="BW35" i="9"/>
  <c r="BK12" i="9"/>
  <c r="AQ30" i="9"/>
  <c r="BA7" i="9"/>
  <c r="CC29" i="9"/>
  <c r="AW27" i="9"/>
  <c r="BI18" i="9"/>
  <c r="BA29" i="9"/>
  <c r="AN23" i="9"/>
  <c r="AZ27" i="9"/>
  <c r="AZ16" i="9"/>
  <c r="AY26" i="9"/>
  <c r="AV36" i="9"/>
  <c r="BE31" i="9"/>
  <c r="BT8" i="9"/>
  <c r="BK17" i="9"/>
  <c r="AV10" i="9"/>
  <c r="BE36" i="9"/>
  <c r="CE27" i="9"/>
  <c r="BE18" i="9"/>
  <c r="CW21" i="9"/>
  <c r="BP14" i="9"/>
  <c r="AN13" i="9"/>
  <c r="AT16" i="9"/>
  <c r="BT30" i="9"/>
  <c r="BP34" i="9"/>
  <c r="CC25" i="9"/>
  <c r="BX16" i="9"/>
  <c r="BB23" i="9"/>
  <c r="CT25" i="9"/>
  <c r="DG26" i="9"/>
  <c r="CB7" i="9"/>
  <c r="AI34" i="9"/>
  <c r="AP18" i="9"/>
  <c r="AM9" i="9"/>
  <c r="AL36" i="9"/>
  <c r="AT12" i="9"/>
  <c r="BQ23" i="9"/>
  <c r="AO27" i="9"/>
  <c r="BE32" i="9"/>
  <c r="BZ12" i="9"/>
  <c r="CB8" i="9"/>
  <c r="CZ29" i="9"/>
  <c r="CG16" i="9"/>
  <c r="CL29" i="9"/>
  <c r="BX31" i="9"/>
  <c r="BO16" i="9"/>
  <c r="CU12" i="9"/>
  <c r="BI7" i="9"/>
  <c r="BB29" i="9"/>
  <c r="BQ11" i="9"/>
  <c r="AL30" i="9"/>
  <c r="BH14" i="9"/>
  <c r="AL31" i="9"/>
  <c r="BK32" i="9"/>
  <c r="CG27" i="9"/>
  <c r="CF14" i="9"/>
  <c r="CA32" i="9"/>
  <c r="CU14" i="9"/>
  <c r="CJ21" i="9"/>
  <c r="BH10" i="9"/>
  <c r="DH34" i="9"/>
  <c r="AO16" i="9"/>
  <c r="AS7" i="9"/>
  <c r="AK10" i="9"/>
  <c r="AK15" i="9"/>
  <c r="AZ8" i="9"/>
  <c r="BK11" i="9"/>
  <c r="BN23" i="9"/>
  <c r="CE32" i="9"/>
  <c r="CF17" i="9"/>
  <c r="CY10" i="9"/>
  <c r="CI16" i="9"/>
  <c r="AH18" i="9"/>
  <c r="DM19" i="9"/>
  <c r="K9" i="8" a="1"/>
  <c r="DJ28" i="9"/>
  <c r="BW21" i="9"/>
  <c r="BF36" i="9"/>
  <c r="AW36" i="9"/>
  <c r="CC11" i="9"/>
  <c r="AL14" i="9"/>
  <c r="BT34" i="9"/>
  <c r="AK22" i="9"/>
  <c r="CG24" i="9"/>
  <c r="AE14" i="9"/>
  <c r="CS27" i="9"/>
  <c r="AP29" i="9"/>
  <c r="CS29" i="9"/>
  <c r="CE20" i="9"/>
  <c r="BF17" i="9"/>
  <c r="DC21" i="9"/>
  <c r="BQ29" i="9"/>
  <c r="AW34" i="9"/>
  <c r="C16" i="13"/>
  <c r="AP17" i="9"/>
  <c r="BT17" i="9"/>
  <c r="AS19" i="9"/>
  <c r="BM8" i="9"/>
  <c r="BC32" i="9"/>
  <c r="CJ20" i="9"/>
  <c r="BY25" i="9"/>
  <c r="DK25" i="9"/>
  <c r="BY11" i="9"/>
  <c r="CU20" i="9"/>
  <c r="CI22" i="9"/>
  <c r="BO23" i="9"/>
  <c r="CY11" i="9"/>
  <c r="CI21" i="9"/>
  <c r="AL24" i="9"/>
  <c r="CE8" i="9"/>
  <c r="CP27" i="9"/>
  <c r="BG28" i="9"/>
  <c r="AN25" i="9"/>
  <c r="BQ18" i="9"/>
  <c r="AV24" i="9"/>
  <c r="AM24" i="9"/>
  <c r="AU11" i="9"/>
  <c r="CH35" i="9"/>
  <c r="AY9" i="9"/>
  <c r="AW10" i="9"/>
  <c r="BQ16" i="9"/>
  <c r="AV9" i="9"/>
  <c r="BL19" i="9"/>
  <c r="AP26" i="9"/>
  <c r="P6" i="8" a="1"/>
  <c r="AT24" i="9"/>
  <c r="BV29" i="9"/>
  <c r="AT8" i="9"/>
  <c r="AX31" i="9"/>
  <c r="BR28" i="9"/>
  <c r="BC23" i="9"/>
  <c r="AI16" i="9"/>
  <c r="BD7" i="9"/>
  <c r="BN19" i="9"/>
  <c r="AQ18" i="9"/>
  <c r="BT32" i="9"/>
  <c r="CB29" i="9"/>
  <c r="AM28" i="9"/>
  <c r="CD9" i="9"/>
  <c r="CR12" i="9"/>
  <c r="CF35" i="9"/>
  <c r="BW20" i="9"/>
  <c r="BN12" i="9"/>
  <c r="AP16" i="9"/>
  <c r="CJ14" i="9"/>
  <c r="CE14" i="9"/>
  <c r="CK27" i="9"/>
  <c r="BW33" i="9"/>
  <c r="L10" i="8" a="1"/>
  <c r="CS17" i="9"/>
  <c r="P10" i="8" a="1"/>
  <c r="BF13" i="9"/>
  <c r="AJ14" i="9"/>
  <c r="AP14" i="9"/>
  <c r="BG13" i="9"/>
  <c r="BH29" i="9"/>
  <c r="BG35" i="9"/>
  <c r="BV9" i="9"/>
  <c r="BQ20" i="9"/>
  <c r="CK13" i="9"/>
  <c r="BZ24" i="9"/>
  <c r="CP28" i="9"/>
  <c r="BY28" i="9"/>
  <c r="BI22" i="9"/>
  <c r="CR30" i="9"/>
  <c r="AM21" i="9"/>
  <c r="CT30" i="9"/>
  <c r="CB23" i="9"/>
  <c r="G7" i="8" a="1"/>
  <c r="AR7" i="9"/>
  <c r="BP26" i="9"/>
  <c r="BO11" i="9"/>
  <c r="AS14" i="9"/>
  <c r="CD28" i="9"/>
  <c r="BN14" i="9"/>
  <c r="BZ14" i="9"/>
  <c r="BY16" i="9"/>
  <c r="CW36" i="9"/>
  <c r="CF32" i="9"/>
  <c r="AW21" i="9"/>
  <c r="CM15" i="9"/>
  <c r="BD14" i="9"/>
  <c r="BP10" i="9"/>
  <c r="BU27" i="9"/>
  <c r="AZ30" i="9"/>
  <c r="AL10" i="9"/>
  <c r="CG30" i="9"/>
  <c r="BR12" i="9"/>
  <c r="CJ25" i="9"/>
  <c r="BY34" i="9"/>
  <c r="DF15" i="9"/>
  <c r="CC23" i="9"/>
  <c r="AV33" i="9"/>
  <c r="CN31" i="9"/>
  <c r="CH24" i="9"/>
  <c r="CV33" i="9"/>
  <c r="AN24" i="9"/>
  <c r="BH32" i="9"/>
  <c r="AJ29" i="9"/>
  <c r="BE8" i="9"/>
  <c r="M8" i="8" a="1"/>
  <c r="AH34" i="9"/>
  <c r="BO13" i="9"/>
  <c r="BZ16" i="9"/>
  <c r="CH9" i="9"/>
  <c r="CQ11" i="9"/>
  <c r="CE36" i="9"/>
  <c r="CR20" i="9"/>
  <c r="Q9" i="8" a="1"/>
  <c r="CA24" i="9"/>
  <c r="DM7" i="9"/>
  <c r="CE15" i="9"/>
  <c r="BQ24" i="9"/>
  <c r="BG34" i="9"/>
  <c r="AK27" i="9"/>
  <c r="AE11" i="9"/>
  <c r="AY19" i="9"/>
  <c r="CI14" i="9"/>
  <c r="BN13" i="9"/>
  <c r="BZ8" i="9"/>
  <c r="CD17" i="9"/>
  <c r="CS12" i="9"/>
  <c r="CJ32" i="9"/>
  <c r="AL20" i="9"/>
  <c r="DL29" i="9"/>
  <c r="BQ32" i="9"/>
  <c r="CL15" i="9"/>
  <c r="CB12" i="9"/>
  <c r="AJ8" i="9"/>
  <c r="BR20" i="9"/>
  <c r="BZ19" i="9"/>
  <c r="AO30" i="9"/>
  <c r="BL25" i="9"/>
  <c r="BK22" i="9"/>
  <c r="AR28" i="9"/>
  <c r="AZ35" i="9"/>
  <c r="BM27" i="9"/>
  <c r="AY13" i="9"/>
  <c r="BU13" i="9"/>
  <c r="BI33" i="9"/>
  <c r="AS12" i="9"/>
  <c r="BJ16" i="9"/>
  <c r="BA24" i="9"/>
  <c r="BO34" i="9"/>
  <c r="BF29" i="9"/>
  <c r="AU26" i="9"/>
  <c r="AE24" i="9"/>
  <c r="M6" i="8" a="1"/>
  <c r="AS34" i="9"/>
  <c r="BI24" i="9"/>
  <c r="AX17" i="9"/>
  <c r="AW19" i="9"/>
  <c r="BD22" i="9"/>
  <c r="AV17" i="9"/>
  <c r="AM27" i="9"/>
  <c r="CZ9" i="9"/>
  <c r="CI8" i="9"/>
  <c r="BZ13" i="9"/>
  <c r="BJ30" i="9"/>
  <c r="BG27" i="9"/>
  <c r="BS11" i="9"/>
  <c r="BB36" i="9"/>
  <c r="CI10" i="9"/>
  <c r="CO27" i="9"/>
  <c r="BZ32" i="9"/>
  <c r="BV31" i="9"/>
  <c r="DH10" i="9"/>
  <c r="CO19" i="9"/>
  <c r="AN19" i="9"/>
  <c r="AN15" i="9"/>
  <c r="CD27" i="9"/>
  <c r="BF34" i="9"/>
  <c r="AR10" i="9"/>
  <c r="BB20" i="9"/>
  <c r="BX32" i="9"/>
  <c r="AQ7" i="9"/>
  <c r="BL10" i="9"/>
  <c r="AL33" i="9"/>
  <c r="AE34" i="9"/>
  <c r="BW34" i="9"/>
  <c r="AO35" i="9"/>
  <c r="BV8" i="9"/>
  <c r="CG12" i="9"/>
  <c r="CU8" i="9"/>
  <c r="BV24" i="9"/>
  <c r="BK10" i="9"/>
  <c r="CV27" i="9"/>
  <c r="BN20" i="9"/>
  <c r="CG21" i="9"/>
  <c r="AU23" i="9"/>
  <c r="CB17" i="9"/>
  <c r="BS35" i="9"/>
  <c r="BT25" i="9"/>
  <c r="BZ11" i="9"/>
  <c r="CV14" i="9"/>
  <c r="AS9" i="9"/>
  <c r="BW32" i="9"/>
  <c r="CE25" i="9"/>
  <c r="BJ17" i="9"/>
  <c r="CR16" i="9"/>
  <c r="AZ20" i="9"/>
  <c r="CJ22" i="9"/>
  <c r="CG20" i="9"/>
  <c r="BX25" i="9"/>
  <c r="BR10" i="9"/>
  <c r="BK14" i="9"/>
  <c r="BU20" i="9"/>
  <c r="CH7" i="9"/>
  <c r="BZ28" i="9"/>
  <c r="CV22" i="9"/>
  <c r="DK24" i="9"/>
  <c r="DJ25" i="9"/>
  <c r="DG11" i="9"/>
  <c r="DG9" i="9"/>
  <c r="DB13" i="9"/>
  <c r="CF19" i="9"/>
  <c r="CF21" i="9"/>
  <c r="DM12" i="9"/>
  <c r="CH33" i="9"/>
  <c r="CV18" i="9"/>
  <c r="BX7" i="9"/>
  <c r="BQ33" i="9"/>
  <c r="DH35" i="9"/>
  <c r="CX9" i="9"/>
  <c r="CY29" i="9"/>
  <c r="DK21" i="9"/>
  <c r="DG22" i="9"/>
  <c r="DK7" i="9"/>
  <c r="DE16" i="9"/>
  <c r="DX25" i="9"/>
  <c r="BU26" i="9"/>
  <c r="BZ15" i="9"/>
  <c r="DM26" i="9"/>
  <c r="BY30" i="9"/>
  <c r="CT7" i="9"/>
  <c r="DF29" i="9"/>
  <c r="CB13" i="9"/>
  <c r="CT8" i="9"/>
  <c r="CX28" i="9"/>
  <c r="CX15" i="9"/>
  <c r="CM10" i="9"/>
  <c r="DU20" i="9"/>
  <c r="DB10" i="9"/>
  <c r="DG28" i="9"/>
  <c r="DE11" i="9"/>
  <c r="AN20" i="9"/>
  <c r="CH25" i="9"/>
  <c r="CF9" i="9"/>
  <c r="BM29" i="9"/>
  <c r="CS20" i="9"/>
  <c r="CX22" i="9"/>
  <c r="CY9" i="9"/>
  <c r="CM21" i="9"/>
  <c r="CR7" i="9"/>
  <c r="CH22" i="9"/>
  <c r="BW25" i="9"/>
  <c r="DL20" i="9"/>
  <c r="DS33" i="9"/>
  <c r="DG20" i="9"/>
  <c r="BI20" i="9"/>
  <c r="AU15" i="9"/>
  <c r="CT15" i="9"/>
  <c r="CV30" i="9"/>
  <c r="CF36" i="9"/>
  <c r="BD20" i="9"/>
  <c r="BX19" i="9"/>
  <c r="BZ34" i="9"/>
  <c r="DM31" i="9"/>
  <c r="CB19" i="9"/>
  <c r="CV21" i="9"/>
  <c r="CX12" i="9"/>
  <c r="DN32" i="9"/>
  <c r="DG24" i="9"/>
  <c r="DE12" i="9"/>
  <c r="DL13" i="9"/>
  <c r="BU30" i="9"/>
  <c r="CN7" i="9"/>
  <c r="BD9" i="9"/>
  <c r="CP15" i="9"/>
  <c r="CQ24" i="9"/>
  <c r="CV13" i="9"/>
  <c r="CA30" i="9"/>
  <c r="BL32" i="9"/>
  <c r="AU13" i="9"/>
  <c r="CA17" i="9"/>
  <c r="CA36" i="9"/>
  <c r="DH36" i="9"/>
  <c r="I11" i="8" a="1"/>
  <c r="DX31" i="9"/>
  <c r="DK18" i="9"/>
  <c r="BW28" i="9"/>
  <c r="CA11" i="9"/>
  <c r="D8" i="8" a="1"/>
  <c r="AD36" i="9"/>
  <c r="CM27" i="9"/>
  <c r="CL25" i="9"/>
  <c r="CM33" i="9"/>
  <c r="BX22" i="9"/>
  <c r="BM23" i="9"/>
  <c r="AZ10" i="9"/>
  <c r="CN9" i="9"/>
  <c r="DI8" i="9"/>
  <c r="CZ34" i="9"/>
  <c r="DB14" i="9"/>
  <c r="DA36" i="9"/>
  <c r="BI23" i="9"/>
  <c r="BJ8" i="9"/>
  <c r="AZ34" i="9"/>
  <c r="AE10" i="9"/>
  <c r="BB26" i="9"/>
  <c r="BW8" i="9"/>
  <c r="AR18" i="9"/>
  <c r="CJ24" i="9"/>
  <c r="AD17" i="9"/>
  <c r="K8" i="8" a="1"/>
  <c r="BS19" i="9"/>
  <c r="CP9" i="9"/>
  <c r="BP9" i="9"/>
  <c r="AY27" i="9"/>
  <c r="AP9" i="9"/>
  <c r="CB28" i="9"/>
  <c r="DG17" i="9"/>
  <c r="AL23" i="9"/>
  <c r="CB27" i="9"/>
  <c r="AS18" i="9"/>
  <c r="CJ19" i="9"/>
  <c r="AX18" i="9"/>
  <c r="BN24" i="9"/>
  <c r="CU25" i="9"/>
  <c r="BN36" i="9"/>
  <c r="CT20" i="9"/>
  <c r="AK28" i="9"/>
  <c r="BC26" i="9"/>
  <c r="CM24" i="9"/>
  <c r="CJ28" i="9"/>
  <c r="CB33" i="9"/>
  <c r="CJ13" i="9"/>
  <c r="CK14" i="9"/>
  <c r="BX26" i="9"/>
  <c r="CN12" i="9"/>
  <c r="DI23" i="9"/>
  <c r="C19" i="13"/>
  <c r="DI25" i="9"/>
  <c r="DA32" i="9"/>
  <c r="DQ10" i="9"/>
  <c r="BA22" i="9"/>
  <c r="AK17" i="9"/>
  <c r="CW9" i="9"/>
  <c r="CO11" i="9"/>
  <c r="CJ9" i="9"/>
  <c r="F8" i="8" a="1"/>
  <c r="AX26" i="9"/>
  <c r="DF21" i="9"/>
  <c r="N10" i="8" a="1"/>
  <c r="CS28" i="9"/>
  <c r="CV29" i="9"/>
  <c r="CR17" i="9"/>
  <c r="DT18" i="9"/>
  <c r="DR17" i="9"/>
  <c r="DI17" i="9"/>
  <c r="AY15" i="9"/>
  <c r="AU16" i="9"/>
  <c r="CU31" i="9"/>
  <c r="CV17" i="9"/>
  <c r="E9" i="8" a="1"/>
  <c r="BL35" i="9"/>
  <c r="AI27" i="9"/>
  <c r="AQ25" i="9"/>
  <c r="CP31" i="9"/>
  <c r="CT22" i="9"/>
  <c r="CU28" i="9"/>
  <c r="CT24" i="9"/>
  <c r="CZ14" i="9"/>
  <c r="DM18" i="9"/>
  <c r="DE14" i="9"/>
  <c r="DF19" i="9"/>
  <c r="BR32" i="9"/>
  <c r="CO28" i="9"/>
  <c r="CK9" i="9"/>
  <c r="BT31" i="9"/>
  <c r="CZ13" i="9"/>
  <c r="CO21" i="9"/>
  <c r="DA29" i="9"/>
  <c r="CS34" i="9"/>
  <c r="CX23" i="9"/>
  <c r="CW30" i="9"/>
  <c r="CS24" i="9"/>
  <c r="E11" i="8" a="1"/>
  <c r="DB24" i="9"/>
  <c r="DB27" i="9"/>
  <c r="AT29" i="9"/>
  <c r="CO14" i="9"/>
  <c r="BQ31" i="9"/>
  <c r="CX33" i="9"/>
  <c r="CE35" i="9"/>
  <c r="BY9" i="9"/>
  <c r="CJ11" i="9"/>
  <c r="CO34" i="9"/>
  <c r="CQ20" i="9"/>
  <c r="O6" i="8" a="1"/>
  <c r="BT21" i="9"/>
  <c r="DE34" i="9"/>
  <c r="DF27" i="9"/>
  <c r="DJ32" i="9"/>
  <c r="DC23" i="9"/>
  <c r="DW18" i="9"/>
  <c r="AY18" i="9"/>
  <c r="CH13" i="9"/>
  <c r="Q8" i="8" a="1"/>
  <c r="BR34" i="9"/>
  <c r="CY24" i="9"/>
  <c r="CM9" i="9"/>
  <c r="CN10" i="9"/>
  <c r="BY10" i="9"/>
  <c r="AU10" i="9"/>
  <c r="AJ34" i="9"/>
  <c r="H10" i="8" a="1"/>
  <c r="DK31" i="9"/>
  <c r="DG14" i="9"/>
  <c r="DK19" i="9"/>
  <c r="DH17" i="9"/>
  <c r="BH26" i="9"/>
  <c r="AQ32" i="9"/>
  <c r="CA12" i="9"/>
  <c r="AO36" i="9"/>
  <c r="CU17" i="9"/>
  <c r="CY26" i="9"/>
  <c r="CR33" i="9"/>
  <c r="CJ27" i="9"/>
  <c r="AK25" i="9"/>
  <c r="BS25" i="9"/>
  <c r="BZ21" i="9"/>
  <c r="DD34" i="9"/>
  <c r="BL18" i="9"/>
  <c r="CP26" i="9"/>
  <c r="BD32" i="9"/>
  <c r="BA12" i="9"/>
  <c r="AP10" i="9"/>
  <c r="AX16" i="9"/>
  <c r="CB31" i="9"/>
  <c r="AO34" i="9"/>
  <c r="AV11" i="9"/>
  <c r="CW23" i="9"/>
  <c r="CL22" i="9"/>
  <c r="BB15" i="9"/>
  <c r="CJ10" i="9"/>
  <c r="AE12" i="9"/>
  <c r="BO22" i="9"/>
  <c r="BI11" i="9"/>
  <c r="CE30" i="9"/>
  <c r="CX32" i="9"/>
  <c r="CH18" i="9"/>
  <c r="CM28" i="9"/>
  <c r="CC10" i="9"/>
  <c r="BA36" i="9"/>
  <c r="CT33" i="9"/>
  <c r="CA33" i="9"/>
  <c r="CX14" i="9"/>
  <c r="CU21" i="9"/>
  <c r="CU22" i="9"/>
  <c r="DM36" i="9"/>
  <c r="CU30" i="9"/>
  <c r="CN27" i="9"/>
  <c r="DR35" i="9"/>
  <c r="DA30" i="9"/>
  <c r="DI28" i="9"/>
  <c r="DL19" i="9"/>
  <c r="AQ11" i="9"/>
  <c r="CU10" i="9"/>
  <c r="CS18" i="9"/>
  <c r="CZ12" i="9"/>
  <c r="CJ36" i="9"/>
  <c r="CF20" i="9"/>
  <c r="CK7" i="9"/>
  <c r="CN22" i="9"/>
  <c r="CW26" i="9"/>
  <c r="DM11" i="9"/>
  <c r="CH12" i="9"/>
  <c r="DF16" i="9"/>
  <c r="DL11" i="9"/>
  <c r="DB21" i="9"/>
  <c r="DH25" i="9"/>
  <c r="BC7" i="9"/>
  <c r="CU33" i="9"/>
  <c r="F10" i="8" a="1"/>
  <c r="CL27" i="9"/>
  <c r="M9" i="8" a="1"/>
  <c r="CH36" i="9"/>
  <c r="CK21" i="9"/>
  <c r="DE21" i="9"/>
  <c r="CQ14" i="9"/>
  <c r="CO18" i="9"/>
  <c r="CD32" i="9"/>
  <c r="DB8" i="9"/>
  <c r="DJ14" i="9"/>
  <c r="DG8" i="9"/>
  <c r="DN18" i="9"/>
  <c r="DS12" i="9"/>
  <c r="AL29" i="9"/>
  <c r="BP25" i="9"/>
  <c r="DA22" i="9"/>
  <c r="CF26" i="9"/>
  <c r="DA18" i="9"/>
  <c r="DI26" i="9"/>
  <c r="CX26" i="9"/>
  <c r="DG25" i="9"/>
  <c r="CY32" i="9"/>
  <c r="CT14" i="9"/>
  <c r="DB22" i="9"/>
  <c r="DK9" i="9"/>
  <c r="DG21" i="9"/>
  <c r="EA12" i="9"/>
  <c r="E6" i="8" a="1"/>
  <c r="BU32" i="9"/>
  <c r="BB7" i="9"/>
  <c r="AI33" i="9"/>
  <c r="CM22" i="9"/>
  <c r="CR14" i="9"/>
  <c r="DM34" i="9"/>
  <c r="CB21" i="9"/>
  <c r="BA17" i="9"/>
  <c r="CN33" i="9"/>
  <c r="CF30" i="9"/>
  <c r="DB9" i="9"/>
  <c r="DC8" i="9"/>
  <c r="DF33" i="9"/>
  <c r="DL34" i="9"/>
  <c r="K11" i="8" a="1"/>
  <c r="L8" i="8" a="1"/>
  <c r="DF11" i="9"/>
  <c r="BZ35" i="9"/>
  <c r="AD7" i="9"/>
  <c r="DG33" i="9"/>
  <c r="CR11" i="9"/>
  <c r="CP34" i="9"/>
  <c r="DF24" i="9"/>
  <c r="CH15" i="9"/>
  <c r="BY23" i="9"/>
  <c r="CS30" i="9"/>
  <c r="J11" i="8" a="1"/>
  <c r="DE26" i="9"/>
  <c r="DV13" i="9"/>
  <c r="DJ34" i="9"/>
  <c r="BA15" i="9"/>
  <c r="CV12" i="9"/>
  <c r="BF20" i="9"/>
  <c r="AP21" i="9"/>
  <c r="BO29" i="9"/>
  <c r="CX29" i="9"/>
  <c r="CY27" i="9"/>
  <c r="BS32" i="9"/>
  <c r="BY17" i="9"/>
  <c r="CW27" i="9"/>
  <c r="BQ34" i="9"/>
  <c r="BH28" i="9"/>
  <c r="CC12" i="9"/>
  <c r="AP36" i="9"/>
  <c r="BC11" i="9"/>
  <c r="CM23" i="9"/>
  <c r="BK31" i="9"/>
  <c r="AE22" i="9"/>
  <c r="AJ20" i="9"/>
  <c r="CI23" i="9"/>
  <c r="CS23" i="9"/>
  <c r="BB28" i="9"/>
  <c r="BP31" i="9"/>
  <c r="CG18" i="9"/>
  <c r="CN32" i="9"/>
  <c r="CV28" i="9"/>
  <c r="BG24" i="9"/>
  <c r="BG18" i="9"/>
  <c r="CH8" i="9"/>
  <c r="CN19" i="9"/>
  <c r="DD32" i="9"/>
  <c r="CX35" i="9"/>
  <c r="CM16" i="9"/>
  <c r="CR35" i="9"/>
  <c r="DH11" i="9"/>
  <c r="DF26" i="9"/>
  <c r="CJ17" i="9"/>
  <c r="DR31" i="9"/>
  <c r="O11" i="8" a="1"/>
  <c r="DM21" i="9"/>
  <c r="DL21" i="9"/>
  <c r="AY30" i="9"/>
  <c r="AD32" i="9"/>
  <c r="BR16" i="9"/>
  <c r="AN17" i="9"/>
  <c r="CW22" i="9"/>
  <c r="DL18" i="9"/>
  <c r="CS26" i="9"/>
  <c r="BS29" i="9"/>
  <c r="CN30" i="9"/>
  <c r="CT19" i="9"/>
  <c r="BZ23" i="9"/>
  <c r="DA9" i="9"/>
  <c r="DP15" i="9"/>
  <c r="DO10" i="9"/>
  <c r="DK8" i="9"/>
  <c r="BN10" i="9"/>
  <c r="AH12" i="9"/>
  <c r="BJ31" i="9"/>
  <c r="BG22" i="9"/>
  <c r="CN21" i="9"/>
  <c r="CR25" i="9"/>
  <c r="DD30" i="9"/>
  <c r="BP24" i="9"/>
  <c r="DD10" i="9"/>
  <c r="DF9" i="9"/>
  <c r="CD10" i="9"/>
  <c r="DK29" i="9"/>
  <c r="F11" i="8" a="1"/>
  <c r="DQ13" i="9"/>
  <c r="DG35" i="9"/>
  <c r="DB33" i="9"/>
  <c r="CG29" i="9"/>
  <c r="CD11" i="9"/>
  <c r="DH18" i="9"/>
  <c r="CG33" i="9"/>
  <c r="CR13" i="9"/>
  <c r="CW33" i="9"/>
  <c r="CI25" i="9"/>
  <c r="CM12" i="9"/>
  <c r="CZ11" i="9"/>
  <c r="DH12" i="9"/>
  <c r="CO24" i="9"/>
  <c r="DJ23" i="9"/>
  <c r="DI22" i="9"/>
  <c r="EA23" i="9"/>
  <c r="BY13" i="9"/>
  <c r="CL11" i="9"/>
  <c r="CC35" i="9"/>
  <c r="BV10" i="9"/>
  <c r="CQ28" i="9"/>
  <c r="CS32" i="9"/>
  <c r="CU13" i="9"/>
  <c r="CK28" i="9"/>
  <c r="CA8" i="9"/>
  <c r="CA7" i="9"/>
  <c r="CX27" i="9"/>
  <c r="DE28" i="9"/>
  <c r="DV35" i="9"/>
  <c r="DT34" i="9"/>
  <c r="DI24" i="9"/>
  <c r="DK30" i="9"/>
  <c r="AZ12" i="9"/>
  <c r="CD14" i="9"/>
  <c r="CI24" i="9"/>
  <c r="AV16" i="9"/>
  <c r="CP8" i="9"/>
  <c r="CO36" i="9"/>
  <c r="CW29" i="9"/>
  <c r="CU24" i="9"/>
  <c r="CP29" i="9"/>
  <c r="DI32" i="9"/>
  <c r="CH14" i="9"/>
  <c r="DA21" i="9"/>
  <c r="DD22" i="9"/>
  <c r="DM10" i="9"/>
  <c r="DA25" i="9"/>
  <c r="CG7" i="9"/>
  <c r="AP12" i="9"/>
  <c r="BZ7" i="9"/>
  <c r="BX12" i="9"/>
  <c r="AT18" i="9"/>
  <c r="BV27" i="9"/>
  <c r="BH23" i="9"/>
  <c r="BT19" i="9"/>
  <c r="BX10" i="9"/>
  <c r="AO32" i="9"/>
  <c r="CB26" i="9"/>
  <c r="CM20" i="9"/>
  <c r="AT15" i="9"/>
  <c r="AP22" i="9"/>
  <c r="CP33" i="9"/>
  <c r="AD27" i="9"/>
  <c r="BT28" i="9"/>
  <c r="AY24" i="9"/>
  <c r="BR22" i="9"/>
  <c r="O7" i="8" a="1"/>
  <c r="BA9" i="9"/>
  <c r="BX34" i="9"/>
  <c r="CR27" i="9"/>
  <c r="BU22" i="9"/>
  <c r="AS31" i="9"/>
  <c r="CA26" i="9"/>
  <c r="AQ22" i="9"/>
  <c r="CP22" i="9"/>
  <c r="BX35" i="9"/>
  <c r="BX30" i="9"/>
  <c r="CP16" i="9"/>
  <c r="AX11" i="9"/>
  <c r="CM11" i="9"/>
  <c r="CR32" i="9"/>
  <c r="CQ19" i="9"/>
  <c r="CY25" i="9"/>
  <c r="DI36" i="9"/>
  <c r="CT12" i="9"/>
  <c r="CL21" i="9"/>
  <c r="DI16" i="9"/>
  <c r="DG18" i="9"/>
  <c r="DE18" i="9"/>
  <c r="DL17" i="9"/>
  <c r="BH33" i="9"/>
  <c r="CT21" i="9"/>
  <c r="I9" i="8" a="1"/>
  <c r="AD30" i="9"/>
  <c r="DJ7" i="9"/>
  <c r="DG29" i="9"/>
  <c r="CZ26" i="9"/>
  <c r="CJ15" i="9"/>
  <c r="BH34" i="9"/>
  <c r="CI33" i="9"/>
  <c r="CX34" i="9"/>
  <c r="DC7" i="9"/>
  <c r="DH29" i="9"/>
  <c r="DI30" i="9"/>
  <c r="DF12" i="9"/>
  <c r="G6" i="8" a="1"/>
  <c r="CM26" i="9"/>
  <c r="CA22" i="9"/>
  <c r="BN15" i="9"/>
  <c r="CO8" i="9"/>
  <c r="CL28" i="9"/>
  <c r="DM16" i="9"/>
  <c r="CA13" i="9"/>
  <c r="AJ7" i="9"/>
  <c r="AW13" i="9"/>
  <c r="CY28" i="9"/>
  <c r="DF14" i="9"/>
  <c r="DC24" i="9"/>
  <c r="DI31" i="9"/>
  <c r="DH20" i="9"/>
  <c r="BA14" i="9"/>
  <c r="BY21" i="9"/>
  <c r="DB15" i="9"/>
  <c r="CW7" i="9"/>
  <c r="BY7" i="9"/>
  <c r="BK27" i="9"/>
  <c r="O8" i="8" a="1"/>
  <c r="BL26" i="9"/>
  <c r="CX11" i="9"/>
  <c r="CC15" i="9"/>
  <c r="CX13" i="9"/>
  <c r="CY22" i="9"/>
  <c r="DI27" i="9"/>
  <c r="DP26" i="9"/>
  <c r="DL8" i="9"/>
  <c r="AI11" i="9"/>
  <c r="CE29" i="9"/>
  <c r="CF13" i="9"/>
  <c r="AR20" i="9"/>
  <c r="CP17" i="9"/>
  <c r="CX18" i="9"/>
  <c r="CP32" i="9"/>
  <c r="CV31" i="9"/>
  <c r="DE19" i="9"/>
  <c r="I10" i="8" a="1"/>
  <c r="BT10" i="9"/>
  <c r="DB31" i="9"/>
  <c r="DC25" i="9"/>
  <c r="DJ21" i="9"/>
  <c r="DL35" i="9"/>
  <c r="K20" i="13"/>
  <c r="BO32" i="9"/>
  <c r="CY16" i="9"/>
  <c r="CG32" i="9"/>
  <c r="CD24" i="9"/>
  <c r="CX7" i="9"/>
  <c r="CQ13" i="9"/>
  <c r="CX16" i="9"/>
  <c r="CR31" i="9"/>
  <c r="CR36" i="9"/>
  <c r="CT32" i="9"/>
  <c r="CM25" i="9"/>
  <c r="DB28" i="9"/>
  <c r="DF18" i="9"/>
  <c r="DZ26" i="9"/>
  <c r="DJ26" i="9"/>
  <c r="AH10" i="9"/>
  <c r="CF28" i="9"/>
  <c r="CY35" i="9"/>
  <c r="CI28" i="9"/>
  <c r="CV7" i="9"/>
  <c r="DA11" i="9"/>
  <c r="CR10" i="9"/>
  <c r="CQ31" i="9"/>
  <c r="CR26" i="9"/>
  <c r="CM35" i="9"/>
  <c r="CJ8" i="9"/>
  <c r="DA19" i="9"/>
  <c r="DF13" i="9"/>
  <c r="DL27" i="9"/>
  <c r="DM17" i="9"/>
  <c r="BO31" i="9"/>
  <c r="BC34" i="9"/>
  <c r="BF9" i="9"/>
  <c r="CD18" i="9"/>
  <c r="BM9" i="9"/>
  <c r="AH13" i="9"/>
  <c r="CL32" i="9"/>
  <c r="BX36" i="9"/>
  <c r="AJ36" i="9"/>
  <c r="CG34" i="9"/>
  <c r="CY33" i="9"/>
  <c r="BW9" i="9"/>
  <c r="BK16" i="9"/>
  <c r="CD33" i="9"/>
  <c r="CS35" i="9"/>
  <c r="CB22" i="9"/>
  <c r="BA16" i="9"/>
  <c r="CQ15" i="9"/>
  <c r="BW31" i="9"/>
  <c r="BZ30" i="9"/>
  <c r="BV13" i="9"/>
  <c r="CT26" i="9"/>
  <c r="CJ12" i="9"/>
  <c r="BP29" i="9"/>
  <c r="CJ30" i="9"/>
  <c r="BJ36" i="9"/>
  <c r="BV17" i="9"/>
  <c r="BA25" i="9"/>
  <c r="CW19" i="9"/>
  <c r="BY12" i="9"/>
  <c r="DC35" i="9"/>
  <c r="DD29" i="9"/>
  <c r="CU26" i="9"/>
  <c r="BF23" i="9"/>
  <c r="DH26" i="9"/>
  <c r="DA27" i="9"/>
  <c r="DR22" i="9"/>
  <c r="DZ7" i="9"/>
  <c r="DB17" i="9"/>
  <c r="BU25" i="9"/>
  <c r="BM21" i="9"/>
  <c r="CA18" i="9"/>
  <c r="BJ33" i="9"/>
  <c r="DI19" i="9"/>
  <c r="CT31" i="9"/>
  <c r="DL36" i="9"/>
  <c r="CV35" i="9"/>
  <c r="CC14" i="9"/>
  <c r="CB36" i="9"/>
  <c r="CQ12" i="9"/>
  <c r="DI18" i="9"/>
  <c r="D11" i="8" a="1"/>
  <c r="DC14" i="9"/>
  <c r="DB18" i="9"/>
  <c r="BH13" i="9"/>
  <c r="BX11" i="9"/>
  <c r="CG35" i="9"/>
  <c r="BE17" i="9"/>
  <c r="CN34" i="9"/>
  <c r="CM31" i="9"/>
  <c r="CP30" i="9"/>
  <c r="DB12" i="9"/>
  <c r="BY20" i="9"/>
  <c r="CI30" i="9"/>
  <c r="AU17" i="9"/>
  <c r="DC19" i="9"/>
  <c r="DA35" i="9"/>
  <c r="DL14" i="9"/>
  <c r="DM24" i="9"/>
  <c r="CH20" i="9"/>
  <c r="CQ18" i="9"/>
  <c r="BI8" i="9"/>
  <c r="CM32" i="9"/>
  <c r="BX9" i="9"/>
  <c r="CD19" i="9"/>
  <c r="CE10" i="9"/>
  <c r="DC18" i="9"/>
  <c r="CW8" i="9"/>
  <c r="AV32" i="9"/>
  <c r="BV33" i="9"/>
  <c r="DI35" i="9"/>
  <c r="DK14" i="9"/>
  <c r="DG19" i="9"/>
  <c r="CZ35" i="9"/>
  <c r="BN35" i="9"/>
  <c r="DB11" i="9"/>
  <c r="CC19" i="9"/>
  <c r="CH32" i="9"/>
  <c r="CN35" i="9"/>
  <c r="DK16" i="9"/>
  <c r="CS15" i="9"/>
  <c r="DD8" i="9"/>
  <c r="CO13" i="9"/>
  <c r="CT34" i="9"/>
  <c r="DE22" i="9"/>
  <c r="DH23" i="9"/>
  <c r="DE9" i="9"/>
  <c r="DM14" i="9"/>
  <c r="DS8" i="9"/>
  <c r="DA28" i="9"/>
  <c r="CG25" i="9"/>
  <c r="BU10" i="9"/>
  <c r="CN18" i="9"/>
  <c r="CE7" i="9"/>
  <c r="CT28" i="9"/>
  <c r="DF22" i="9"/>
  <c r="CO26" i="9"/>
  <c r="CQ9" i="9"/>
  <c r="CR23" i="9"/>
  <c r="CT11" i="9"/>
  <c r="AQ20" i="9"/>
  <c r="DS10" i="9"/>
  <c r="DK13" i="9"/>
  <c r="DG32" i="9"/>
  <c r="P11" i="8" a="1"/>
  <c r="CC13" i="9"/>
  <c r="CL23" i="9"/>
  <c r="CT18" i="9"/>
  <c r="CJ23" i="9"/>
  <c r="AQ14" i="9"/>
  <c r="CS33" i="9"/>
  <c r="CX19" i="9"/>
  <c r="CO25" i="9"/>
  <c r="CQ25" i="9"/>
  <c r="CP7" i="9"/>
  <c r="CY31" i="9"/>
  <c r="DD33" i="9"/>
  <c r="AL16" i="9"/>
  <c r="BW10" i="9"/>
  <c r="BB10" i="9"/>
  <c r="AU24" i="9"/>
  <c r="BL24" i="9"/>
  <c r="BZ26" i="9"/>
  <c r="DM22" i="9"/>
  <c r="CB9" i="9"/>
  <c r="BF25" i="9"/>
  <c r="G9" i="8" a="1"/>
  <c r="BM35" i="9"/>
  <c r="BL14" i="9"/>
  <c r="BS7" i="9"/>
  <c r="DF36" i="9"/>
  <c r="CW31" i="9"/>
  <c r="BT35" i="9"/>
  <c r="CF25" i="9"/>
  <c r="CV9" i="9"/>
  <c r="CH31" i="9"/>
  <c r="AU22" i="9"/>
  <c r="BZ36" i="9"/>
  <c r="BU35" i="9"/>
  <c r="CK31" i="9"/>
  <c r="CC30" i="9"/>
  <c r="CM13" i="9"/>
  <c r="CP24" i="9"/>
  <c r="BN21" i="9"/>
  <c r="BR36" i="9"/>
  <c r="CN28" i="9"/>
  <c r="CI15" i="9"/>
  <c r="CQ30" i="9"/>
  <c r="CW20" i="9"/>
  <c r="CL7" i="9"/>
  <c r="BY24" i="9"/>
  <c r="DK11" i="9"/>
  <c r="DC26" i="9"/>
  <c r="DK28" i="9"/>
  <c r="DD24" i="9"/>
  <c r="DC13" i="9"/>
  <c r="BX14" i="9"/>
  <c r="CW24" i="9"/>
  <c r="CG31" i="9"/>
  <c r="BL28" i="9"/>
  <c r="CL19" i="9"/>
  <c r="CN26" i="9"/>
  <c r="CL9" i="9"/>
  <c r="CO30" i="9"/>
  <c r="DF34" i="9"/>
  <c r="CY18" i="9"/>
  <c r="CU11" i="9"/>
  <c r="DH7" i="9"/>
  <c r="DF17" i="9"/>
  <c r="DM23" i="9"/>
  <c r="DW21" i="9"/>
  <c r="BN32" i="9"/>
  <c r="CX25" i="9"/>
  <c r="CF11" i="9"/>
  <c r="BA13" i="9"/>
  <c r="DJ27" i="9"/>
  <c r="DK20" i="9"/>
  <c r="CX30" i="9"/>
  <c r="CM29" i="9"/>
  <c r="DM33" i="9"/>
  <c r="CO33" i="9"/>
  <c r="DC27" i="9"/>
  <c r="DH31" i="9"/>
  <c r="DL16" i="9"/>
  <c r="DV26" i="9"/>
  <c r="DH19" i="9"/>
  <c r="BQ7" i="9"/>
  <c r="BU19" i="9"/>
  <c r="BM36" i="9"/>
  <c r="BB18" i="9"/>
  <c r="CU19" i="9"/>
  <c r="CT17" i="9"/>
  <c r="CV23" i="9"/>
  <c r="BU36" i="9"/>
  <c r="AN7" i="9"/>
  <c r="CT36" i="9"/>
  <c r="CD21" i="9"/>
  <c r="DG13" i="9"/>
  <c r="DA17" i="9"/>
  <c r="DI7" i="9"/>
  <c r="DH21" i="9"/>
  <c r="BT24" i="9"/>
  <c r="CE19" i="9"/>
  <c r="CP12" i="9"/>
  <c r="CK15" i="9"/>
  <c r="CS16" i="9"/>
  <c r="CY14" i="9"/>
  <c r="CW15" i="9"/>
  <c r="DK34" i="9"/>
  <c r="CO29" i="9"/>
  <c r="CO35" i="9"/>
  <c r="BJ13" i="9"/>
  <c r="DJ30" i="9"/>
  <c r="DG15" i="9"/>
  <c r="DK33" i="9"/>
  <c r="DD36" i="9"/>
  <c r="DG16" i="9"/>
  <c r="CI34" i="9"/>
  <c r="CG19" i="9"/>
  <c r="CU34" i="9"/>
  <c r="BY15" i="9"/>
  <c r="BI17" i="9"/>
  <c r="CS21" i="9"/>
  <c r="CW11" i="9"/>
  <c r="CQ32" i="9"/>
  <c r="CS8" i="9"/>
  <c r="DC30" i="9"/>
  <c r="CU35" i="9"/>
  <c r="DE27" i="9"/>
  <c r="DE35" i="9"/>
  <c r="DJ10" i="9"/>
  <c r="BQ9" i="9"/>
  <c r="AY31" i="9"/>
  <c r="AV15" i="9"/>
  <c r="CW10" i="9"/>
  <c r="BX20" i="9"/>
  <c r="BU18" i="9"/>
  <c r="CR22" i="9"/>
  <c r="CI12" i="9"/>
  <c r="DF10" i="9"/>
  <c r="BW14" i="9"/>
  <c r="DB36" i="9"/>
  <c r="CX10" i="9"/>
  <c r="DI10" i="9"/>
  <c r="CI35" i="9"/>
  <c r="DQ12" i="9"/>
  <c r="CH34" i="9"/>
  <c r="CB14" i="9"/>
  <c r="CM7" i="9"/>
  <c r="CU23" i="9"/>
  <c r="CA14" i="9"/>
  <c r="DD26" i="9"/>
  <c r="DM20" i="9"/>
  <c r="DL12" i="9"/>
  <c r="BX8" i="9"/>
  <c r="DA16" i="9"/>
  <c r="CZ22" i="9"/>
  <c r="DD12" i="9"/>
  <c r="DI15" i="9"/>
  <c r="CA27" i="9"/>
  <c r="DD7" i="9"/>
  <c r="DE13" i="9"/>
  <c r="AQ21" i="9"/>
  <c r="BD29" i="9"/>
  <c r="K19" i="13"/>
  <c r="DC32" i="9"/>
  <c r="DJ12" i="9"/>
  <c r="DC15" i="9"/>
  <c r="DJ17" i="9"/>
  <c r="CB30" i="9"/>
  <c r="DC28" i="9"/>
  <c r="DC11" i="9"/>
  <c r="DL25" i="9"/>
  <c r="CZ7" i="9"/>
  <c r="CQ29" i="9"/>
  <c r="DJ11" i="9"/>
  <c r="DQ14" i="9"/>
  <c r="DG36" i="9"/>
  <c r="CH29" i="9"/>
  <c r="CR29" i="9"/>
  <c r="DH32" i="9"/>
  <c r="DX10" i="9"/>
  <c r="DM28" i="9"/>
  <c r="DZ31" i="9"/>
  <c r="EA26" i="9"/>
  <c r="DN14" i="9"/>
  <c r="DP7" i="9"/>
  <c r="EA28" i="9"/>
  <c r="DR26" i="9"/>
  <c r="DT31" i="9"/>
  <c r="DV36" i="9"/>
  <c r="DT11" i="9"/>
  <c r="DP35" i="9"/>
  <c r="DW26" i="9"/>
  <c r="DN25" i="9"/>
  <c r="DU11" i="9"/>
  <c r="DS20" i="9"/>
  <c r="DP17" i="9"/>
  <c r="DX35" i="9"/>
  <c r="DX30" i="9"/>
  <c r="DZ23" i="9"/>
  <c r="DY28" i="9"/>
  <c r="EA29" i="9"/>
  <c r="DZ19" i="9"/>
  <c r="DN35" i="9"/>
  <c r="DW22" i="9"/>
  <c r="DY34" i="9"/>
  <c r="DY21" i="9"/>
  <c r="EA36" i="9"/>
  <c r="DW15" i="9"/>
  <c r="DP31" i="9"/>
  <c r="DV17" i="9"/>
  <c r="EC26" i="9"/>
  <c r="DO13" i="9"/>
  <c r="DN23" i="9"/>
  <c r="DY16" i="9"/>
  <c r="DN11" i="9"/>
  <c r="DZ35" i="9"/>
  <c r="EA27" i="9"/>
  <c r="EA20" i="9"/>
  <c r="DR14" i="9"/>
  <c r="DT27" i="9"/>
  <c r="DW30" i="9"/>
  <c r="DV31" i="9"/>
  <c r="DZ13" i="9"/>
  <c r="DX33" i="9"/>
  <c r="DW20" i="9"/>
  <c r="EN31" i="9"/>
  <c r="EC33" i="9"/>
  <c r="DY20" i="9"/>
  <c r="DO28" i="9"/>
  <c r="DN17" i="9"/>
  <c r="DU15" i="9"/>
  <c r="DQ30" i="9"/>
  <c r="DY35" i="9"/>
  <c r="DY10" i="9"/>
  <c r="DW14" i="9"/>
  <c r="DN13" i="9"/>
  <c r="DN29" i="9"/>
  <c r="DZ16" i="9"/>
  <c r="DV30" i="9"/>
  <c r="DZ14" i="9"/>
  <c r="DQ8" i="9"/>
  <c r="BD19" i="9"/>
  <c r="DK32" i="9"/>
  <c r="CF31" i="9"/>
  <c r="DH22" i="9"/>
  <c r="DL9" i="9"/>
  <c r="DO33" i="9"/>
  <c r="DT16" i="9"/>
  <c r="DT15" i="9"/>
  <c r="DT24" i="9"/>
  <c r="EA18" i="9"/>
  <c r="DU18" i="9"/>
  <c r="DT19" i="9"/>
  <c r="DX29" i="9"/>
  <c r="AY35" i="9"/>
  <c r="BR24" i="9"/>
  <c r="CJ18" i="9"/>
  <c r="CY23" i="9"/>
  <c r="CT35" i="9"/>
  <c r="F9" i="8" a="1"/>
  <c r="CQ23" i="9"/>
  <c r="CI36" i="9"/>
  <c r="DJ35" i="9"/>
  <c r="CL13" i="9"/>
  <c r="DF30" i="9"/>
  <c r="DG12" i="9"/>
  <c r="CZ24" i="9"/>
  <c r="AI21" i="9"/>
  <c r="DI13" i="9"/>
  <c r="CP11" i="9"/>
  <c r="CW35" i="9"/>
  <c r="AZ7" i="9"/>
  <c r="DJ18" i="9"/>
  <c r="CQ22" i="9"/>
  <c r="N11" i="8" a="1"/>
  <c r="DH16" i="9"/>
  <c r="DU28" i="9"/>
  <c r="CG17" i="9"/>
  <c r="DQ34" i="9"/>
  <c r="DB23" i="9"/>
  <c r="AX34" i="9"/>
  <c r="DJ24" i="9"/>
  <c r="BO35" i="9"/>
  <c r="DA34" i="9"/>
  <c r="DE33" i="9"/>
  <c r="DC31" i="9"/>
  <c r="AY17" i="9"/>
  <c r="CC21" i="9"/>
  <c r="Q11" i="8" a="1"/>
  <c r="DB19" i="9"/>
  <c r="DM9" i="9"/>
  <c r="DE7" i="9"/>
  <c r="BN16" i="9"/>
  <c r="CZ15" i="9"/>
  <c r="DE17" i="9"/>
  <c r="CN14" i="9"/>
  <c r="DE30" i="9"/>
  <c r="CT9" i="9"/>
  <c r="DA8" i="9"/>
  <c r="DP19" i="9"/>
  <c r="DK12" i="9"/>
  <c r="CY20" i="9"/>
  <c r="BZ20" i="9"/>
  <c r="DM35" i="9"/>
  <c r="CA25" i="9"/>
  <c r="DW24" i="9"/>
  <c r="EB18" i="9"/>
  <c r="DY11" i="9"/>
  <c r="DY26" i="9"/>
  <c r="DX28" i="9"/>
  <c r="DY32" i="9"/>
  <c r="DX16" i="9"/>
  <c r="DS31" i="9"/>
  <c r="DP29" i="9"/>
  <c r="DW35" i="9"/>
  <c r="DS29" i="9"/>
  <c r="DX34" i="9"/>
  <c r="DY13" i="9"/>
  <c r="DS16" i="9"/>
  <c r="DP21" i="9"/>
  <c r="DQ28" i="9"/>
  <c r="DO31" i="9"/>
  <c r="DX18" i="9"/>
  <c r="DR15" i="9"/>
  <c r="DW9" i="9"/>
  <c r="DW31" i="9"/>
  <c r="DU35" i="9"/>
  <c r="EH23" i="9"/>
  <c r="DN12" i="9"/>
  <c r="DQ17" i="9"/>
  <c r="DQ35" i="9"/>
  <c r="DW12" i="9"/>
  <c r="DT32" i="9"/>
  <c r="DQ32" i="9"/>
  <c r="H12" i="8" a="1"/>
  <c r="ED16" i="9"/>
  <c r="DU31" i="9"/>
  <c r="EA15" i="9"/>
  <c r="DT8" i="9"/>
  <c r="DP36" i="9"/>
  <c r="DQ11" i="9"/>
  <c r="DX26" i="9"/>
  <c r="DX7" i="9"/>
  <c r="DZ15" i="9"/>
  <c r="DS36" i="9"/>
  <c r="DN34" i="9"/>
  <c r="EL8" i="9"/>
  <c r="DO21" i="9"/>
  <c r="DY22" i="9"/>
  <c r="EA14" i="9"/>
  <c r="DR10" i="9"/>
  <c r="DU9" i="9"/>
  <c r="EF35" i="9"/>
  <c r="DT30" i="9"/>
  <c r="DW16" i="9"/>
  <c r="DP33" i="9"/>
  <c r="DR25" i="9"/>
  <c r="DQ26" i="9"/>
  <c r="DO14" i="9"/>
  <c r="DZ24" i="9"/>
  <c r="DU7" i="9"/>
  <c r="DV20" i="9"/>
  <c r="DO30" i="9"/>
  <c r="DY27" i="9"/>
  <c r="DS11" i="9"/>
  <c r="DO11" i="9"/>
  <c r="DQ22" i="9"/>
  <c r="DH8" i="9"/>
  <c r="DV25" i="9"/>
  <c r="D10" i="8" a="1"/>
  <c r="DO20" i="9"/>
  <c r="CF8" i="9"/>
  <c r="DZ9" i="9"/>
  <c r="DU26" i="9"/>
  <c r="DT26" i="9"/>
  <c r="DR23" i="9"/>
  <c r="DU13" i="9"/>
  <c r="ED23" i="9"/>
  <c r="EK18" i="9"/>
  <c r="DW11" i="9"/>
  <c r="I8" i="8" a="1"/>
  <c r="CK17" i="9"/>
  <c r="DM15" i="9"/>
  <c r="BZ10" i="9"/>
  <c r="DB29" i="9"/>
  <c r="CE21" i="9"/>
  <c r="DQ15" i="9"/>
  <c r="CL17" i="9"/>
  <c r="DB7" i="9"/>
  <c r="DJ31" i="9"/>
  <c r="CZ23" i="9"/>
  <c r="CY34" i="9"/>
  <c r="DB34" i="9"/>
  <c r="CB24" i="9"/>
  <c r="AK9" i="9"/>
  <c r="AS15" i="9"/>
  <c r="CO20" i="9"/>
  <c r="CX20" i="9"/>
  <c r="CL34" i="9"/>
  <c r="CG36" i="9"/>
  <c r="CZ20" i="9"/>
  <c r="CZ27" i="9"/>
  <c r="DN21" i="9"/>
  <c r="BV20" i="9"/>
  <c r="DF32" i="9"/>
  <c r="DI33" i="9"/>
  <c r="CN15" i="9"/>
  <c r="BQ17" i="9"/>
  <c r="CJ26" i="9"/>
  <c r="DD13" i="9"/>
  <c r="DC36" i="9"/>
  <c r="CC20" i="9"/>
  <c r="AI18" i="9"/>
  <c r="CD20" i="9"/>
  <c r="CZ19" i="9"/>
  <c r="DD21" i="9"/>
  <c r="DF8" i="9"/>
  <c r="DD19" i="9"/>
  <c r="CV26" i="9"/>
  <c r="DE32" i="9"/>
  <c r="DJ9" i="9"/>
  <c r="CQ16" i="9"/>
  <c r="CD22" i="9"/>
  <c r="CV36" i="9"/>
  <c r="DL22" i="9"/>
  <c r="DK35" i="9"/>
  <c r="DE36" i="9"/>
  <c r="CH28" i="9"/>
  <c r="DH33" i="9"/>
  <c r="DC22" i="9"/>
  <c r="DD28" i="9"/>
  <c r="DR8" i="9"/>
  <c r="ED28" i="9"/>
  <c r="DY8" i="9"/>
  <c r="DU16" i="9"/>
  <c r="DO35" i="9"/>
  <c r="DY14" i="9"/>
  <c r="DN7" i="9"/>
  <c r="DZ36" i="9"/>
  <c r="DR18" i="9"/>
  <c r="DU8" i="9"/>
  <c r="DP28" i="9"/>
  <c r="DQ23" i="9"/>
  <c r="DR29" i="9"/>
  <c r="EA13" i="9"/>
  <c r="DS15" i="9"/>
  <c r="ED22" i="9"/>
  <c r="DO19" i="9"/>
  <c r="DY25" i="9"/>
  <c r="DX32" i="9"/>
  <c r="DU27" i="9"/>
  <c r="DR9" i="9"/>
  <c r="DV22" i="9"/>
  <c r="DX36" i="9"/>
  <c r="DT35" i="9"/>
  <c r="DT21" i="9"/>
  <c r="DZ27" i="9"/>
  <c r="DP24" i="9"/>
  <c r="DU14" i="9"/>
  <c r="DZ29" i="9"/>
  <c r="DU36" i="9"/>
  <c r="DX20" i="9"/>
  <c r="DU34" i="9"/>
  <c r="DP10" i="9"/>
  <c r="EA11" i="9"/>
  <c r="EA19" i="9"/>
  <c r="DO23" i="9"/>
  <c r="EA35" i="9"/>
  <c r="DV8" i="9"/>
  <c r="DU17" i="9"/>
  <c r="DZ34" i="9"/>
  <c r="EA24" i="9"/>
  <c r="DR28" i="9"/>
  <c r="CR9" i="9"/>
  <c r="CT23" i="9"/>
  <c r="DG10" i="9"/>
  <c r="CL26" i="9"/>
  <c r="DM29" i="9"/>
  <c r="DO12" i="9"/>
  <c r="DY31" i="9"/>
  <c r="DT33" i="9"/>
  <c r="DN26" i="9"/>
  <c r="DO18" i="9"/>
  <c r="DU12" i="9"/>
  <c r="L6" i="8" a="1"/>
  <c r="AS20" i="9"/>
  <c r="BJ20" i="9"/>
  <c r="CI11" i="9"/>
  <c r="DJ15" i="9"/>
  <c r="DL30" i="9"/>
  <c r="DC33" i="9"/>
  <c r="DD35" i="9"/>
  <c r="DD16" i="9"/>
  <c r="CO23" i="9"/>
  <c r="DE8" i="9"/>
  <c r="CQ8" i="9"/>
  <c r="BG15" i="9"/>
  <c r="CW14" i="9"/>
  <c r="BD30" i="9"/>
  <c r="BQ27" i="9"/>
  <c r="DH15" i="9"/>
  <c r="DA24" i="9"/>
  <c r="CP25" i="9"/>
  <c r="G10" i="8" a="1"/>
  <c r="DJ8" i="9"/>
  <c r="DB30" i="9"/>
  <c r="DJ33" i="9"/>
  <c r="Q10" i="8" a="1"/>
  <c r="DC29" i="9"/>
  <c r="DD17" i="9"/>
  <c r="CV10" i="9"/>
  <c r="DM32" i="9"/>
  <c r="CX24" i="9"/>
  <c r="L11" i="8" a="1"/>
  <c r="CZ18" i="9"/>
  <c r="BB30" i="9"/>
  <c r="CE9" i="9"/>
  <c r="CQ35" i="9"/>
  <c r="CZ30" i="9"/>
  <c r="DH27" i="9"/>
  <c r="BA23" i="9"/>
  <c r="DE25" i="9"/>
  <c r="CX17" i="9"/>
  <c r="DD31" i="9"/>
  <c r="DK17" i="9"/>
  <c r="CV19" i="9"/>
  <c r="BC15" i="9"/>
  <c r="CQ17" i="9"/>
  <c r="DO8" i="9"/>
  <c r="DL24" i="9"/>
  <c r="DA7" i="9"/>
  <c r="CW32" i="9"/>
  <c r="DF35" i="9"/>
  <c r="DK23" i="9"/>
  <c r="DL10" i="9"/>
  <c r="DX13" i="9"/>
  <c r="DO17" i="9"/>
  <c r="DO26" i="9"/>
  <c r="DX15" i="9"/>
  <c r="DN22" i="9"/>
  <c r="DT14" i="9"/>
  <c r="EA25" i="9"/>
  <c r="DS25" i="9"/>
  <c r="DP25" i="9"/>
  <c r="DQ36" i="9"/>
  <c r="EN24" i="9"/>
  <c r="DS7" i="9"/>
  <c r="DZ11" i="9"/>
  <c r="DX11" i="9"/>
  <c r="EJ12" i="9"/>
  <c r="DS28" i="9"/>
  <c r="DW34" i="9"/>
  <c r="DX12" i="9"/>
  <c r="EJ32" i="9"/>
  <c r="DO24" i="9"/>
  <c r="DQ33" i="9"/>
  <c r="DN30" i="9"/>
  <c r="DW29" i="9"/>
  <c r="DW28" i="9"/>
  <c r="DN24" i="9"/>
  <c r="DU32" i="9"/>
  <c r="DS17" i="9"/>
  <c r="DU24" i="9"/>
  <c r="DR27" i="9"/>
  <c r="DV16" i="9"/>
  <c r="DN8" i="9"/>
  <c r="DU23" i="9"/>
  <c r="DZ10" i="9"/>
  <c r="DU25" i="9"/>
  <c r="DO29" i="9"/>
  <c r="AO22" i="9"/>
  <c r="DL33" i="9"/>
  <c r="DQ25" i="9"/>
  <c r="CM14" i="9"/>
  <c r="CS31" i="9"/>
  <c r="DP23" i="9"/>
  <c r="DR16" i="9"/>
  <c r="DU29" i="9"/>
  <c r="DP16" i="9"/>
  <c r="DS32" i="9"/>
  <c r="DN10" i="9"/>
  <c r="DN9" i="9"/>
  <c r="CL24" i="9"/>
  <c r="CD8" i="9"/>
  <c r="CD25" i="9"/>
  <c r="CP14" i="9"/>
  <c r="DA10" i="9"/>
  <c r="CW13" i="9"/>
  <c r="DX8" i="9"/>
  <c r="CP13" i="9"/>
  <c r="DC20" i="9"/>
  <c r="CE11" i="9"/>
  <c r="P9" i="8" a="1"/>
  <c r="DM13" i="9"/>
  <c r="CC34" i="9"/>
  <c r="CS22" i="9"/>
  <c r="CI29" i="9"/>
  <c r="CE17" i="9"/>
  <c r="BM26" i="9"/>
  <c r="CV34" i="9"/>
  <c r="CK24" i="9"/>
  <c r="DE20" i="9"/>
  <c r="DI9" i="9"/>
  <c r="DE24" i="9"/>
  <c r="DX24" i="9"/>
  <c r="CV8" i="9"/>
  <c r="DB16" i="9"/>
  <c r="DF28" i="9"/>
  <c r="BR35" i="9"/>
  <c r="AV30" i="9"/>
  <c r="BZ9" i="9"/>
  <c r="DF7" i="9"/>
  <c r="DC16" i="9"/>
  <c r="DD9" i="9"/>
  <c r="BV23" i="9"/>
  <c r="DM30" i="9"/>
  <c r="DE29" i="9"/>
  <c r="DE15" i="9"/>
  <c r="CY21" i="9"/>
  <c r="DJ20" i="9"/>
  <c r="CS7" i="9"/>
  <c r="CZ36" i="9"/>
  <c r="DH30" i="9"/>
  <c r="DT12" i="9"/>
  <c r="CJ35" i="9"/>
  <c r="CT13" i="9"/>
  <c r="DH28" i="9"/>
  <c r="M11" i="8" a="1"/>
  <c r="DL28" i="9"/>
  <c r="AH36" i="9"/>
  <c r="DK27" i="9"/>
  <c r="DJ19" i="9"/>
  <c r="DK36" i="9"/>
  <c r="DT13" i="9"/>
  <c r="DR13" i="9"/>
  <c r="DR19" i="9"/>
  <c r="DY36" i="9"/>
  <c r="C20" i="13"/>
  <c r="DW10" i="9"/>
  <c r="DP30" i="9"/>
  <c r="EA7" i="9"/>
  <c r="DS34" i="9"/>
  <c r="DT10" i="9"/>
  <c r="N12" i="8" a="1"/>
  <c r="DO34" i="9"/>
  <c r="DN28" i="9"/>
  <c r="DX14" i="9"/>
  <c r="DW23" i="9"/>
  <c r="C21" i="13"/>
  <c r="DZ21" i="9"/>
  <c r="DR12" i="9"/>
  <c r="DZ18" i="9"/>
  <c r="DR34" i="9"/>
  <c r="DN16" i="9"/>
  <c r="DV18" i="9"/>
  <c r="DR7" i="9"/>
  <c r="DV12" i="9"/>
  <c r="DV19" i="9"/>
  <c r="DO25" i="9"/>
  <c r="DY24" i="9"/>
  <c r="DS13" i="9"/>
  <c r="EA34" i="9"/>
  <c r="DU19" i="9"/>
  <c r="DO9" i="9"/>
  <c r="DQ9" i="9"/>
  <c r="DP8" i="9"/>
  <c r="DS22" i="9"/>
  <c r="DW8" i="9"/>
  <c r="DQ16" i="9"/>
  <c r="DX17" i="9"/>
  <c r="DO32" i="9"/>
  <c r="EK15" i="9"/>
  <c r="DY17" i="9"/>
  <c r="DY23" i="9"/>
  <c r="EA32" i="9"/>
  <c r="EA33" i="9"/>
  <c r="DW13" i="9"/>
  <c r="DX21" i="9"/>
  <c r="DV11" i="9"/>
  <c r="DY19" i="9"/>
  <c r="DY18" i="9"/>
  <c r="DY33" i="9"/>
  <c r="DW33" i="9"/>
  <c r="EA17" i="9"/>
  <c r="DT23" i="9"/>
  <c r="DZ20" i="9"/>
  <c r="DZ12" i="9"/>
  <c r="DS27" i="9"/>
  <c r="DR20" i="9"/>
  <c r="DF20" i="9"/>
  <c r="CS11" i="9"/>
  <c r="AW15" i="9"/>
  <c r="CY36" i="9"/>
  <c r="DA13" i="9"/>
  <c r="CQ26" i="9"/>
  <c r="DM27" i="9"/>
  <c r="CQ36" i="9"/>
  <c r="DC10" i="9"/>
  <c r="DZ30" i="9"/>
  <c r="DF31" i="9"/>
  <c r="DR30" i="9"/>
  <c r="EA10" i="9"/>
  <c r="EA21" i="9"/>
  <c r="DP27" i="9"/>
  <c r="DV28" i="9"/>
  <c r="DV27" i="9"/>
  <c r="DP32" i="9"/>
  <c r="I12" i="8" a="1"/>
  <c r="BK25" i="9"/>
  <c r="CN25" i="9"/>
  <c r="CH30" i="9"/>
  <c r="CU7" i="9"/>
  <c r="DE31" i="9"/>
  <c r="CL30" i="9"/>
  <c r="DK15" i="9"/>
  <c r="CY17" i="9"/>
  <c r="CC28" i="9"/>
  <c r="BY32" i="9"/>
  <c r="CH17" i="9"/>
  <c r="CU9" i="9"/>
  <c r="CO17" i="9"/>
  <c r="CS14" i="9"/>
  <c r="CN16" i="9"/>
  <c r="CL35" i="9"/>
  <c r="CI9" i="9"/>
  <c r="CV32" i="9"/>
  <c r="CP21" i="9"/>
  <c r="DI12" i="9"/>
  <c r="DB32" i="9"/>
  <c r="CZ8" i="9"/>
  <c r="BX15" i="9"/>
  <c r="CX21" i="9"/>
  <c r="DD27" i="9"/>
  <c r="DD18" i="9"/>
  <c r="CS19" i="9"/>
  <c r="AD21" i="9"/>
  <c r="DD15" i="9"/>
  <c r="DJ22" i="9"/>
  <c r="DB35" i="9"/>
  <c r="DI34" i="9"/>
  <c r="CO22" i="9"/>
  <c r="DC9" i="9"/>
  <c r="DL15" i="9"/>
  <c r="DI14" i="9"/>
  <c r="DH9" i="9"/>
  <c r="H11" i="8" a="1"/>
  <c r="CS25" i="9"/>
  <c r="DJ36" i="9"/>
  <c r="DL7" i="9"/>
  <c r="DJ13" i="9"/>
  <c r="CK8" i="9"/>
  <c r="DM8" i="9"/>
  <c r="DL31" i="9"/>
  <c r="DA23" i="9"/>
  <c r="DL23" i="9"/>
  <c r="CL20" i="9"/>
  <c r="DE10" i="9"/>
  <c r="CZ31" i="9"/>
  <c r="DQ31" i="9"/>
  <c r="DQ18" i="9"/>
  <c r="DN31" i="9"/>
  <c r="DO36" i="9"/>
  <c r="DQ20" i="9"/>
  <c r="EG28" i="9"/>
  <c r="ED11" i="9"/>
  <c r="DW17" i="9"/>
  <c r="DS18" i="9"/>
  <c r="DT20" i="9"/>
  <c r="DP34" i="9"/>
  <c r="EA22" i="9"/>
  <c r="DS24" i="9"/>
  <c r="DV15" i="9"/>
  <c r="DN20" i="9"/>
  <c r="DZ22" i="9"/>
  <c r="DT22" i="9"/>
  <c r="DR36" i="9"/>
  <c r="DW19" i="9"/>
  <c r="DO15" i="9"/>
  <c r="DR24" i="9"/>
  <c r="EM26" i="9"/>
  <c r="DW25" i="9"/>
  <c r="DO22" i="9"/>
  <c r="DV23" i="9"/>
  <c r="EG10" i="9"/>
  <c r="DX9" i="9"/>
  <c r="DV7" i="9"/>
  <c r="DT17" i="9"/>
  <c r="EA16" i="9"/>
  <c r="DV10" i="9"/>
  <c r="DY9" i="9"/>
  <c r="DX22" i="9"/>
  <c r="DQ24" i="9"/>
  <c r="DS23" i="9"/>
  <c r="DU21" i="9"/>
  <c r="DV14" i="9"/>
  <c r="DT25" i="9"/>
  <c r="DV21" i="9"/>
  <c r="EH28" i="9"/>
  <c r="DP12" i="9"/>
  <c r="DP20" i="9"/>
  <c r="DV34" i="9"/>
  <c r="DO7" i="9"/>
  <c r="DW7" i="9"/>
  <c r="DP11" i="9"/>
  <c r="DS21" i="9"/>
  <c r="DT9" i="9"/>
  <c r="DS35" i="9"/>
  <c r="DQ29" i="9"/>
  <c r="DP13" i="9"/>
  <c r="DY15" i="9"/>
  <c r="AH28" i="9"/>
  <c r="BM28" i="9"/>
  <c r="CZ21" i="9"/>
  <c r="CG14" i="9"/>
  <c r="DN33" i="9"/>
  <c r="DI11" i="9"/>
  <c r="DA15" i="9"/>
  <c r="DK10" i="9"/>
  <c r="DA33" i="9"/>
  <c r="BR27" i="9"/>
  <c r="DM25" i="9"/>
  <c r="DQ7" i="9"/>
  <c r="DU30" i="9"/>
  <c r="DN36" i="9"/>
  <c r="EN22" i="9"/>
  <c r="EH8" i="9"/>
  <c r="DV32" i="9"/>
  <c r="EL22" i="9"/>
  <c r="BX23" i="9"/>
  <c r="CI13" i="9"/>
  <c r="CZ16" i="9"/>
  <c r="CT16" i="9"/>
  <c r="DA14" i="9"/>
  <c r="CP23" i="9"/>
  <c r="BM19" i="9"/>
  <c r="CU29" i="9"/>
  <c r="CS36" i="9"/>
  <c r="BC20" i="9"/>
  <c r="CM18" i="9"/>
  <c r="CM34" i="9"/>
  <c r="CP20" i="9"/>
  <c r="CV20" i="9"/>
  <c r="DE23" i="9"/>
  <c r="CS10" i="9"/>
  <c r="CQ27" i="9"/>
  <c r="L9" i="8" a="1"/>
  <c r="DC12" i="9"/>
  <c r="DC17" i="9"/>
  <c r="DP18" i="9"/>
  <c r="DS14" i="9"/>
  <c r="CO32" i="9"/>
  <c r="BR7" i="9"/>
  <c r="EA8" i="9"/>
  <c r="DK26" i="9"/>
  <c r="DJ29" i="9"/>
  <c r="CQ33" i="9"/>
  <c r="DH24" i="9"/>
  <c r="G11" i="8" a="1"/>
  <c r="DG31" i="9"/>
  <c r="DD20" i="9"/>
  <c r="CR21" i="9"/>
  <c r="DG7" i="9"/>
  <c r="DD23" i="9"/>
  <c r="DB20" i="9"/>
  <c r="DG30" i="9"/>
  <c r="BF18" i="9"/>
  <c r="CU18" i="9"/>
  <c r="EA9" i="9"/>
  <c r="CZ25" i="9"/>
  <c r="DV33" i="9"/>
  <c r="CV25" i="9"/>
  <c r="CZ33" i="9"/>
  <c r="DC34" i="9"/>
  <c r="BX21" i="9"/>
  <c r="DG34" i="9"/>
  <c r="CW34" i="9"/>
  <c r="DA20" i="9"/>
  <c r="DG23" i="9"/>
  <c r="DI20" i="9"/>
  <c r="DQ19" i="9"/>
  <c r="DY30" i="9"/>
  <c r="DY12" i="9"/>
  <c r="DP14" i="9"/>
  <c r="DW27" i="9"/>
  <c r="DS19" i="9"/>
  <c r="DN27" i="9"/>
  <c r="DR11" i="9"/>
  <c r="DW32" i="9"/>
  <c r="DP22" i="9"/>
  <c r="DS9" i="9"/>
  <c r="DR21" i="9"/>
  <c r="DW36" i="9"/>
  <c r="DT36" i="9"/>
  <c r="DV24" i="9"/>
  <c r="DX23" i="9"/>
  <c r="DS30" i="9"/>
  <c r="DZ17" i="9"/>
  <c r="DU22" i="9"/>
  <c r="DZ28" i="9"/>
  <c r="K12" i="8" a="1"/>
  <c r="DY29" i="9"/>
  <c r="DU33" i="9"/>
  <c r="DR32" i="9"/>
  <c r="EG15" i="9"/>
  <c r="EA31" i="9"/>
  <c r="DZ33" i="9"/>
  <c r="DZ8" i="9"/>
  <c r="DN19" i="9"/>
  <c r="DY7" i="9"/>
  <c r="DQ27" i="9"/>
  <c r="DT28" i="9"/>
  <c r="DO16" i="9"/>
  <c r="DP9" i="9"/>
  <c r="DZ25" i="9"/>
  <c r="DX27" i="9"/>
  <c r="DV9" i="9"/>
  <c r="EA30" i="9"/>
  <c r="DR33" i="9"/>
  <c r="DU10" i="9"/>
  <c r="DT7" i="9"/>
  <c r="DS26" i="9"/>
  <c r="CC24" i="9"/>
  <c r="DJ16" i="9"/>
  <c r="CE12" i="9"/>
  <c r="CB11" i="9"/>
  <c r="CK16" i="9"/>
  <c r="DF25" i="9"/>
  <c r="DT29" i="9"/>
  <c r="DN15" i="9"/>
  <c r="DQ21" i="9"/>
  <c r="DO27" i="9"/>
  <c r="EM24" i="9"/>
  <c r="DX19" i="9"/>
  <c r="DV29" i="9"/>
  <c r="DZ32" i="9"/>
  <c r="EG17" i="9"/>
  <c r="EL32" i="9"/>
  <c r="EF12" i="9"/>
  <c r="EG34" i="9"/>
  <c r="EK14" i="9"/>
  <c r="P12" i="8" a="1"/>
  <c r="EX13" i="9"/>
  <c r="EB9" i="9"/>
  <c r="EE25" i="9"/>
  <c r="EB20" i="9"/>
  <c r="EL27" i="9"/>
  <c r="EN18" i="9"/>
  <c r="EJ9" i="9"/>
  <c r="EL26" i="9"/>
  <c r="EO29" i="9"/>
  <c r="EI16" i="9"/>
  <c r="EJ18" i="9"/>
  <c r="EJ16" i="9"/>
  <c r="EB22" i="9"/>
  <c r="ED24" i="9"/>
  <c r="ED30" i="9"/>
  <c r="EV7" i="9"/>
  <c r="O12" i="8" a="1"/>
  <c r="EB28" i="9"/>
  <c r="EI32" i="9"/>
  <c r="EC14" i="9"/>
  <c r="EN34" i="9"/>
  <c r="EH20" i="9"/>
  <c r="EB11" i="9"/>
  <c r="EE10" i="9"/>
  <c r="EB29" i="9"/>
  <c r="EF8" i="9"/>
  <c r="EN19" i="9"/>
  <c r="EL13" i="9"/>
  <c r="EC12" i="9"/>
  <c r="EL21" i="9"/>
  <c r="ED13" i="9"/>
  <c r="EM16" i="9"/>
  <c r="EB32" i="9"/>
  <c r="EH7" i="9"/>
  <c r="EK11" i="9"/>
  <c r="ES28" i="9"/>
  <c r="EM21" i="9"/>
  <c r="EO10" i="9"/>
  <c r="EF10" i="9"/>
  <c r="EO35" i="9"/>
  <c r="EG19" i="9"/>
  <c r="EN30" i="9"/>
  <c r="EN13" i="9"/>
  <c r="EJ13" i="9"/>
  <c r="EB21" i="9"/>
  <c r="EF7" i="9"/>
  <c r="EH32" i="9"/>
  <c r="EF26" i="9"/>
  <c r="H13" i="8" a="1"/>
  <c r="EB10" i="9"/>
  <c r="EE23" i="9"/>
  <c r="EI9" i="9"/>
  <c r="FB29" i="9"/>
  <c r="EL7" i="9"/>
  <c r="EE8" i="9"/>
  <c r="EH35" i="9"/>
  <c r="K22" i="13"/>
  <c r="EL36" i="9"/>
  <c r="EK24" i="9"/>
  <c r="EF33" i="9"/>
  <c r="EE30" i="9"/>
  <c r="EN12" i="9"/>
  <c r="EB27" i="9"/>
  <c r="D13" i="8" a="1"/>
  <c r="EH19" i="9"/>
  <c r="EM15" i="9"/>
  <c r="EF29" i="9"/>
  <c r="EK31" i="9"/>
  <c r="EH34" i="9"/>
  <c r="EH9" i="9"/>
  <c r="EE35" i="9"/>
  <c r="EI19" i="9"/>
  <c r="EU25" i="9"/>
  <c r="EG25" i="9"/>
  <c r="EB14" i="9"/>
  <c r="EG27" i="9"/>
  <c r="EO14" i="9"/>
  <c r="EN29" i="9"/>
  <c r="FC27" i="9"/>
  <c r="EK28" i="9"/>
  <c r="EF16" i="9"/>
  <c r="EM10" i="9"/>
  <c r="EF21" i="9"/>
  <c r="EL28" i="9"/>
  <c r="EE16" i="9"/>
  <c r="EH10" i="9"/>
  <c r="EV28" i="9"/>
  <c r="ED8" i="9"/>
  <c r="EE36" i="9"/>
  <c r="ED20" i="9"/>
  <c r="ED27" i="9"/>
  <c r="EJ7" i="9"/>
  <c r="EN20" i="9"/>
  <c r="EM22" i="9"/>
  <c r="EJ11" i="9"/>
  <c r="EK16" i="9"/>
  <c r="EN7" i="9"/>
  <c r="EK19" i="9"/>
  <c r="EG12" i="9"/>
  <c r="EH12" i="9"/>
  <c r="EL35" i="9"/>
  <c r="EN36" i="9"/>
  <c r="EE26" i="9"/>
  <c r="EB26" i="9"/>
  <c r="EE24" i="9"/>
  <c r="EK20" i="9"/>
  <c r="EH15" i="9"/>
  <c r="K21" i="13"/>
  <c r="EG29" i="9"/>
  <c r="EL18" i="9"/>
  <c r="EH29" i="9"/>
  <c r="ED34" i="9"/>
  <c r="EJ30" i="9"/>
  <c r="EF22" i="9"/>
  <c r="EF25" i="9"/>
  <c r="ED33" i="9"/>
  <c r="ED19" i="9"/>
  <c r="EN17" i="9"/>
  <c r="EM32" i="9"/>
  <c r="FA20" i="9"/>
  <c r="EH30" i="9"/>
  <c r="EI31" i="9"/>
  <c r="EG20" i="9"/>
  <c r="EE17" i="9"/>
  <c r="EM14" i="9"/>
  <c r="Q12" i="8" a="1"/>
  <c r="EB7" i="9"/>
  <c r="EJ15" i="9"/>
  <c r="EE14" i="9"/>
  <c r="EC9" i="9"/>
  <c r="EM19" i="9"/>
  <c r="EG22" i="9"/>
  <c r="EG30" i="9"/>
  <c r="EF31" i="9"/>
  <c r="EN33" i="9"/>
  <c r="EI10" i="9"/>
  <c r="EL20" i="9"/>
  <c r="M12" i="8" a="1"/>
  <c r="EL9" i="9"/>
  <c r="EE28" i="9"/>
  <c r="EM9" i="9"/>
  <c r="EF11" i="9"/>
  <c r="EE29" i="9"/>
  <c r="EI34" i="9"/>
  <c r="EY8" i="9"/>
  <c r="EC27" i="9"/>
  <c r="F12" i="8" a="1"/>
  <c r="EM17" i="9"/>
  <c r="EF9" i="9"/>
  <c r="EK26" i="9"/>
  <c r="EI17" i="9"/>
  <c r="FA10" i="9"/>
  <c r="EG14" i="9"/>
  <c r="EI12" i="9"/>
  <c r="EM18" i="9"/>
  <c r="EO13" i="9"/>
  <c r="EJ10" i="9"/>
  <c r="EH17" i="9"/>
  <c r="EF34" i="9"/>
  <c r="EG26" i="9"/>
  <c r="EB35" i="9"/>
  <c r="EB17" i="9"/>
  <c r="ED31" i="9"/>
  <c r="EL31" i="9"/>
  <c r="EO25" i="9"/>
  <c r="EG11" i="9"/>
  <c r="EC11" i="9"/>
  <c r="EH25" i="9"/>
  <c r="EG9" i="9"/>
  <c r="EJ36" i="9"/>
  <c r="EC19" i="9"/>
  <c r="EN14" i="9"/>
  <c r="EN11" i="9"/>
  <c r="EB24" i="9"/>
  <c r="EE15" i="9"/>
  <c r="EK35" i="9"/>
  <c r="EE11" i="9"/>
  <c r="EO15" i="9"/>
  <c r="EN23" i="9"/>
  <c r="EJ25" i="9"/>
  <c r="EG18" i="9"/>
  <c r="EF17" i="9"/>
  <c r="EC16" i="9"/>
  <c r="EO34" i="9"/>
  <c r="ED21" i="9"/>
  <c r="FB34" i="9"/>
  <c r="EG23" i="9"/>
  <c r="EG32" i="9"/>
  <c r="EF36" i="9"/>
  <c r="EH24" i="9"/>
  <c r="EL24" i="9"/>
  <c r="EJ22" i="9"/>
  <c r="EJ24" i="9"/>
  <c r="EJ21" i="9"/>
  <c r="EF28" i="9"/>
  <c r="EK7" i="9"/>
  <c r="EH33" i="9"/>
  <c r="EN27" i="9"/>
  <c r="EO17" i="9"/>
  <c r="EH26" i="9"/>
  <c r="ED9" i="9"/>
  <c r="E12" i="8" a="1"/>
  <c r="EH36" i="9"/>
  <c r="EC7" i="9"/>
  <c r="EW10" i="9"/>
  <c r="EE13" i="9"/>
  <c r="EJ31" i="9"/>
  <c r="ED14" i="9"/>
  <c r="EE9" i="9"/>
  <c r="EI20" i="9"/>
  <c r="EI33" i="9"/>
  <c r="EP35" i="9"/>
  <c r="ED26" i="9"/>
  <c r="EK27" i="9"/>
  <c r="EO24" i="9"/>
  <c r="EF13" i="9"/>
  <c r="EC30" i="9"/>
  <c r="EI26" i="9"/>
  <c r="EV14" i="9"/>
  <c r="EJ20" i="9"/>
  <c r="EI13" i="9"/>
  <c r="EF14" i="9"/>
  <c r="ED17" i="9"/>
  <c r="G12" i="8" a="1"/>
  <c r="EN21" i="9"/>
  <c r="EH18" i="9"/>
  <c r="EM33" i="9"/>
  <c r="EC13" i="9"/>
  <c r="EK36" i="9"/>
  <c r="EN9" i="9"/>
  <c r="EK30" i="9"/>
  <c r="EK29" i="9"/>
  <c r="EU27" i="9"/>
  <c r="EB31" i="9"/>
  <c r="EJ8" i="9"/>
  <c r="EM35" i="9"/>
  <c r="EM7" i="9"/>
  <c r="EK33" i="9"/>
  <c r="EO26" i="9"/>
  <c r="EB34" i="9"/>
  <c r="EI28" i="9"/>
  <c r="EN8" i="9"/>
  <c r="EC23" i="9"/>
  <c r="EO22" i="9"/>
  <c r="EG7" i="9"/>
  <c r="EL14" i="9"/>
  <c r="EB25" i="9"/>
  <c r="EO7" i="9"/>
  <c r="EL23" i="9"/>
  <c r="EV9" i="9"/>
  <c r="EF23" i="9"/>
  <c r="EN25" i="9"/>
  <c r="EF20" i="9"/>
  <c r="EC22" i="9"/>
  <c r="EF15" i="9"/>
  <c r="EO32" i="9"/>
  <c r="EC29" i="9"/>
  <c r="D12" i="8" a="1"/>
  <c r="ED35" i="9"/>
  <c r="EL30" i="9"/>
  <c r="ED32" i="9"/>
  <c r="EG33" i="9"/>
  <c r="EK32" i="9"/>
  <c r="EM12" i="9"/>
  <c r="EI36" i="9"/>
  <c r="EG21" i="9"/>
  <c r="EI23" i="9"/>
  <c r="EQ33" i="9"/>
  <c r="EJ26" i="9"/>
  <c r="EO23" i="9"/>
  <c r="EJ28" i="9"/>
  <c r="EI35" i="9"/>
  <c r="EO27" i="9"/>
  <c r="EH16" i="9"/>
  <c r="EQ18" i="9"/>
  <c r="EO16" i="9"/>
  <c r="EE34" i="9"/>
  <c r="EJ27" i="9"/>
  <c r="EO19" i="9"/>
  <c r="EI27" i="9"/>
  <c r="EK34" i="9"/>
  <c r="EQ21" i="9"/>
  <c r="EJ23" i="9"/>
  <c r="EL29" i="9"/>
  <c r="EB19" i="9"/>
  <c r="EN16" i="9"/>
  <c r="EF18" i="9"/>
  <c r="EN10" i="9"/>
  <c r="EM8" i="9"/>
  <c r="EO18" i="9"/>
  <c r="EO11" i="9"/>
  <c r="EC36" i="9"/>
  <c r="EG13" i="9"/>
  <c r="EK8" i="9"/>
  <c r="EE20" i="9"/>
  <c r="EC8" i="9"/>
  <c r="EN32" i="9"/>
  <c r="EB33" i="9"/>
  <c r="J12" i="8" a="1"/>
  <c r="EM20" i="9"/>
  <c r="EH31" i="9"/>
  <c r="EO12" i="9"/>
  <c r="EB12" i="9"/>
  <c r="EC17" i="9"/>
  <c r="L12" i="8" a="1"/>
  <c r="EB16" i="9"/>
  <c r="EG8" i="9"/>
  <c r="EE19" i="9"/>
  <c r="P13" i="8" a="1"/>
  <c r="EI18" i="9"/>
  <c r="EH21" i="9"/>
  <c r="EM25" i="9"/>
  <c r="EL17" i="9"/>
  <c r="EB36" i="9"/>
  <c r="EI14" i="9"/>
  <c r="I13" i="8" a="1"/>
  <c r="EI15" i="9"/>
  <c r="EM31" i="9"/>
  <c r="EI7" i="9"/>
  <c r="EI25" i="9"/>
  <c r="EK21" i="9"/>
  <c r="ES11" i="9"/>
  <c r="EO33" i="9"/>
  <c r="EJ17" i="9"/>
  <c r="ED12" i="9"/>
  <c r="EC34" i="9"/>
  <c r="EH22" i="9"/>
  <c r="EX9" i="9"/>
  <c r="EO30" i="9"/>
  <c r="EE21" i="9"/>
  <c r="EM13" i="9"/>
  <c r="EF24" i="9"/>
  <c r="EE22" i="9"/>
  <c r="EC35" i="9"/>
  <c r="EO31" i="9"/>
  <c r="EC31" i="9"/>
  <c r="EM11" i="9"/>
  <c r="EX24" i="9"/>
  <c r="EI21" i="9"/>
  <c r="EN35" i="9"/>
  <c r="EM27" i="9"/>
  <c r="EJ33" i="9"/>
  <c r="EI24" i="9"/>
  <c r="EC15" i="9"/>
  <c r="C22" i="13"/>
  <c r="EJ14" i="9"/>
  <c r="EO8" i="9"/>
  <c r="EE18" i="9"/>
  <c r="EK25" i="9"/>
  <c r="ED15" i="9"/>
  <c r="EL15" i="9"/>
  <c r="L13" i="8" a="1"/>
  <c r="EO36" i="9"/>
  <c r="EB30" i="9"/>
  <c r="EF19" i="9"/>
  <c r="EK10" i="9"/>
  <c r="EJ29" i="9"/>
  <c r="EL16" i="9"/>
  <c r="ES26" i="9"/>
  <c r="EB8" i="9"/>
  <c r="EO20" i="9"/>
  <c r="EE7" i="9"/>
  <c r="EC25" i="9"/>
  <c r="EL19" i="9"/>
  <c r="EI29" i="9"/>
  <c r="EE31" i="9"/>
  <c r="ED25" i="9"/>
  <c r="EB13" i="9"/>
  <c r="EH11" i="9"/>
  <c r="EC28" i="9"/>
  <c r="EC10" i="9"/>
  <c r="EE32" i="9"/>
  <c r="EG36" i="9"/>
  <c r="ED36" i="9"/>
  <c r="ED18" i="9"/>
  <c r="EB23" i="9"/>
  <c r="EJ35" i="9"/>
  <c r="FB24" i="9"/>
  <c r="EF30" i="9"/>
  <c r="EG35" i="9"/>
  <c r="EK17" i="9"/>
  <c r="EL25" i="9"/>
  <c r="EC21" i="9"/>
  <c r="EB15" i="9"/>
  <c r="EF27" i="9"/>
  <c r="EE12" i="9"/>
  <c r="EL34" i="9"/>
  <c r="EC20" i="9"/>
  <c r="FC24" i="9"/>
  <c r="EF32" i="9"/>
  <c r="EN28" i="9"/>
  <c r="EN26" i="9"/>
  <c r="EM23" i="9"/>
  <c r="EG16" i="9"/>
  <c r="EK22" i="9"/>
  <c r="EM34" i="9"/>
  <c r="EE33" i="9"/>
  <c r="EM28" i="9"/>
  <c r="EK13" i="9"/>
  <c r="EL10" i="9"/>
  <c r="ED7" i="9"/>
  <c r="ED10" i="9"/>
  <c r="ES27" i="9"/>
  <c r="EL11" i="9"/>
  <c r="EM29" i="9"/>
  <c r="EO21" i="9"/>
  <c r="EC18" i="9"/>
  <c r="EG31" i="9"/>
  <c r="EJ19" i="9"/>
  <c r="EM30" i="9"/>
  <c r="EQ20" i="9"/>
  <c r="EL33" i="9"/>
  <c r="EK23" i="9"/>
  <c r="EN15" i="9"/>
  <c r="EI11" i="9"/>
  <c r="EG24" i="9"/>
  <c r="EM36" i="9"/>
  <c r="EU22" i="9"/>
  <c r="EI22" i="9"/>
  <c r="EH14" i="9"/>
  <c r="EH27" i="9"/>
  <c r="EC24" i="9"/>
  <c r="EL12" i="9"/>
  <c r="EK9" i="9"/>
  <c r="EX21" i="9"/>
  <c r="ED29" i="9"/>
  <c r="EO9" i="9"/>
  <c r="EI30" i="9"/>
  <c r="EH13" i="9"/>
  <c r="EO28" i="9"/>
  <c r="EK12" i="9"/>
  <c r="EC32" i="9"/>
  <c r="EI8" i="9"/>
  <c r="EE27" i="9"/>
  <c r="EJ34" i="9"/>
  <c r="K12" i="8" l="1"/>
  <c r="G11" i="8"/>
  <c r="L9" i="8"/>
  <c r="H11" i="8"/>
  <c r="I12" i="8"/>
  <c r="G21" i="13"/>
  <c r="E21" i="13"/>
  <c r="D21" i="13"/>
  <c r="F21" i="13"/>
  <c r="H21" i="13"/>
  <c r="N12" i="8"/>
  <c r="D20" i="13"/>
  <c r="E20" i="13"/>
  <c r="H20" i="13"/>
  <c r="F20" i="13"/>
  <c r="G20" i="13"/>
  <c r="M11" i="8"/>
  <c r="P9" i="8"/>
  <c r="L11" i="8"/>
  <c r="Q10" i="8"/>
  <c r="G10" i="8"/>
  <c r="L6" i="8"/>
  <c r="I8" i="8"/>
  <c r="D10" i="8"/>
  <c r="C10" i="8" s="1"/>
  <c r="H12" i="8"/>
  <c r="Q11" i="8"/>
  <c r="N11" i="8"/>
  <c r="F9" i="8"/>
  <c r="AE19" i="13"/>
  <c r="AA19" i="13"/>
  <c r="Q19" i="13"/>
  <c r="AC19" i="13"/>
  <c r="L19" i="13"/>
  <c r="M19" i="13"/>
  <c r="P19" i="13"/>
  <c r="G9" i="8"/>
  <c r="P11" i="8"/>
  <c r="D11" i="8"/>
  <c r="C11" i="8" s="1"/>
  <c r="L20" i="13"/>
  <c r="AC20" i="13"/>
  <c r="AA20" i="13"/>
  <c r="M20" i="13"/>
  <c r="AE20" i="13"/>
  <c r="P20" i="13"/>
  <c r="Q20" i="13"/>
  <c r="I10" i="8"/>
  <c r="O8" i="8"/>
  <c r="G6" i="8"/>
  <c r="I9" i="8"/>
  <c r="O7" i="8"/>
  <c r="F11" i="8"/>
  <c r="O11" i="8"/>
  <c r="J11" i="8"/>
  <c r="L8" i="8"/>
  <c r="K11" i="8"/>
  <c r="E6" i="8"/>
  <c r="M9" i="8"/>
  <c r="F10" i="8"/>
  <c r="H10" i="8"/>
  <c r="Q8" i="8"/>
  <c r="O6" i="8"/>
  <c r="E11" i="8"/>
  <c r="E9" i="8"/>
  <c r="N10" i="8"/>
  <c r="F8" i="8"/>
  <c r="E19" i="13"/>
  <c r="F19" i="13"/>
  <c r="H19" i="13"/>
  <c r="G19" i="13"/>
  <c r="D19" i="13"/>
  <c r="K8" i="8"/>
  <c r="D8" i="8"/>
  <c r="I11" i="8"/>
  <c r="M6" i="8"/>
  <c r="Q9" i="8"/>
  <c r="M8" i="8"/>
  <c r="G7" i="8"/>
  <c r="P10" i="8"/>
  <c r="L10" i="8"/>
  <c r="P6" i="8"/>
  <c r="H16" i="13"/>
  <c r="G16" i="13"/>
  <c r="E16" i="13"/>
  <c r="F16" i="13"/>
  <c r="D16" i="13"/>
  <c r="K9" i="8"/>
  <c r="H9" i="8"/>
  <c r="O9" i="8"/>
  <c r="F7" i="8"/>
  <c r="E8" i="8"/>
  <c r="K7" i="8"/>
  <c r="AE17" i="13"/>
  <c r="AC17" i="13"/>
  <c r="M17" i="13"/>
  <c r="Q17" i="13"/>
  <c r="L17" i="13"/>
  <c r="P17" i="13"/>
  <c r="AA17" i="13"/>
  <c r="J9" i="8"/>
  <c r="O10" i="8"/>
  <c r="H6" i="8"/>
  <c r="D18" i="13"/>
  <c r="F18" i="13"/>
  <c r="E18" i="13"/>
  <c r="G18" i="13"/>
  <c r="H18" i="13"/>
  <c r="F17" i="13"/>
  <c r="G17" i="13"/>
  <c r="D17" i="13"/>
  <c r="H17" i="13"/>
  <c r="E17" i="13"/>
  <c r="H7" i="8"/>
  <c r="J6" i="8"/>
  <c r="P15" i="13"/>
  <c r="AA15" i="13"/>
  <c r="M15" i="13"/>
  <c r="AE15" i="13"/>
  <c r="L15" i="13"/>
  <c r="AC15" i="13"/>
  <c r="Q15" i="13"/>
  <c r="E10" i="8"/>
  <c r="N7" i="8"/>
  <c r="E7" i="8"/>
  <c r="M10" i="8"/>
  <c r="N6" i="8"/>
  <c r="AE18" i="13"/>
  <c r="AC18" i="13"/>
  <c r="M18" i="13"/>
  <c r="L18" i="13"/>
  <c r="Q18" i="13"/>
  <c r="P18" i="13"/>
  <c r="AA18" i="13"/>
  <c r="L7" i="8"/>
  <c r="J10" i="8"/>
  <c r="I7" i="8"/>
  <c r="Q7" i="8"/>
  <c r="N9" i="8"/>
  <c r="M7" i="8"/>
  <c r="K6" i="8"/>
  <c r="H15" i="13"/>
  <c r="E15" i="13"/>
  <c r="G15" i="13"/>
  <c r="F15" i="13"/>
  <c r="D15" i="13"/>
  <c r="N8" i="8"/>
  <c r="D7" i="8"/>
  <c r="C7" i="8" s="1"/>
  <c r="F6" i="8"/>
  <c r="AA16" i="13"/>
  <c r="AC16" i="13"/>
  <c r="M16" i="13"/>
  <c r="L16" i="13"/>
  <c r="AE16" i="13"/>
  <c r="Q16" i="13"/>
  <c r="P16" i="13"/>
  <c r="D9" i="8"/>
  <c r="C9" i="8" s="1"/>
  <c r="O5" i="8"/>
  <c r="P7" i="8"/>
  <c r="K10" i="8"/>
  <c r="D6" i="8"/>
  <c r="C6" i="8" s="1"/>
  <c r="N5" i="8"/>
  <c r="H8" i="8"/>
  <c r="J7" i="8"/>
  <c r="G8" i="8"/>
  <c r="J8" i="8"/>
  <c r="P8" i="8"/>
  <c r="Q6" i="8"/>
  <c r="I6" i="8"/>
  <c r="L22" i="13"/>
  <c r="L21" i="13"/>
  <c r="Q22" i="13"/>
  <c r="P22" i="13"/>
  <c r="P21" i="13"/>
  <c r="Q21" i="13"/>
  <c r="D12" i="8"/>
  <c r="Q12" i="8"/>
  <c r="P12" i="8"/>
  <c r="G12" i="8"/>
  <c r="E12" i="8"/>
  <c r="J12" i="8"/>
  <c r="L12" i="8"/>
  <c r="M12" i="8"/>
  <c r="F12" i="8"/>
  <c r="AA21" i="13"/>
  <c r="AE21" i="13"/>
  <c r="AC21" i="13"/>
  <c r="M21" i="13"/>
  <c r="O12" i="8"/>
  <c r="AA22" i="13"/>
  <c r="AC22" i="13"/>
  <c r="AE22" i="13"/>
  <c r="M22" i="13"/>
  <c r="J20" i="13"/>
  <c r="I18" i="13"/>
  <c r="J16" i="13"/>
  <c r="E13" i="8" a="1"/>
  <c r="FC13" i="9"/>
  <c r="EY24" i="9"/>
  <c r="EW27" i="9"/>
  <c r="EY20" i="9"/>
  <c r="FC22" i="9"/>
  <c r="ES36" i="9"/>
  <c r="ET26" i="9"/>
  <c r="ER13" i="9"/>
  <c r="ES21" i="9"/>
  <c r="ES16" i="9"/>
  <c r="EU15" i="9"/>
  <c r="EW17" i="9"/>
  <c r="EP10" i="9"/>
  <c r="EY15" i="9"/>
  <c r="EZ23" i="9"/>
  <c r="EU7" i="9"/>
  <c r="EX18" i="9"/>
  <c r="FA32" i="9"/>
  <c r="EP8" i="9"/>
  <c r="EX29" i="9"/>
  <c r="ET28" i="9"/>
  <c r="ER16" i="9"/>
  <c r="EZ7" i="9"/>
  <c r="EV23" i="9"/>
  <c r="EV24" i="9"/>
  <c r="EW13" i="9"/>
  <c r="EW30" i="9"/>
  <c r="EP7" i="9"/>
  <c r="ET11" i="9"/>
  <c r="EQ26" i="9"/>
  <c r="FB8" i="9"/>
  <c r="EP26" i="9"/>
  <c r="I21" i="13"/>
  <c r="ER7" i="9"/>
  <c r="I22" i="13"/>
  <c r="FA7" i="9"/>
  <c r="FB28" i="9"/>
  <c r="ES12" i="9"/>
  <c r="FA23" i="9"/>
  <c r="FC30" i="9"/>
  <c r="EY13" i="9"/>
  <c r="EW35" i="9"/>
  <c r="ET7" i="9"/>
  <c r="EU23" i="9"/>
  <c r="ET13" i="9"/>
  <c r="EQ35" i="9"/>
  <c r="FC8" i="9"/>
  <c r="FC35" i="9"/>
  <c r="FB20" i="9"/>
  <c r="J15" i="13"/>
  <c r="EQ23" i="9"/>
  <c r="ET18" i="9"/>
  <c r="FB15" i="9"/>
  <c r="ES7" i="9"/>
  <c r="EY23" i="9"/>
  <c r="EY22" i="9"/>
  <c r="EV15" i="9"/>
  <c r="EX35" i="9"/>
  <c r="EW18" i="9"/>
  <c r="EW20" i="9"/>
  <c r="ET24" i="9"/>
  <c r="ER15" i="9"/>
  <c r="EQ19" i="9"/>
  <c r="O13" i="8" a="1"/>
  <c r="EW23" i="9"/>
  <c r="ER29" i="9"/>
  <c r="FC23" i="9"/>
  <c r="EP9" i="9"/>
  <c r="FA11" i="9"/>
  <c r="EP27" i="9"/>
  <c r="EY35" i="9"/>
  <c r="ET10" i="9"/>
  <c r="EU16" i="9"/>
  <c r="ER8" i="9"/>
  <c r="EQ22" i="9"/>
  <c r="FB30" i="9"/>
  <c r="EP36" i="9"/>
  <c r="EU21" i="9"/>
  <c r="EV19" i="9"/>
  <c r="ET19" i="9"/>
  <c r="FA22" i="9"/>
  <c r="EW19" i="9"/>
  <c r="ET9" i="9"/>
  <c r="EP13" i="9"/>
  <c r="FA17" i="9"/>
  <c r="EY28" i="9"/>
  <c r="EQ25" i="9"/>
  <c r="EV35" i="9"/>
  <c r="EZ9" i="9"/>
  <c r="EZ32" i="9"/>
  <c r="ES19" i="9"/>
  <c r="FC12" i="9"/>
  <c r="FA26" i="9"/>
  <c r="EQ27" i="9"/>
  <c r="EP32" i="9"/>
  <c r="EW9" i="9"/>
  <c r="ES29" i="9"/>
  <c r="ET17" i="9"/>
  <c r="EW14" i="9"/>
  <c r="EP29" i="9"/>
  <c r="EP16" i="9"/>
  <c r="EZ35" i="9"/>
  <c r="ER28" i="9"/>
  <c r="ER36" i="9"/>
  <c r="EQ9" i="9"/>
  <c r="EZ21" i="9"/>
  <c r="EX7" i="9"/>
  <c r="FB13" i="9"/>
  <c r="EZ26" i="9"/>
  <c r="ES31" i="9"/>
  <c r="EV17" i="9"/>
  <c r="ER18" i="9"/>
  <c r="ES17" i="9"/>
  <c r="EP19" i="9"/>
  <c r="EP28" i="9"/>
  <c r="EY26" i="9"/>
  <c r="EY32" i="9"/>
  <c r="EX8" i="9"/>
  <c r="EW21" i="9"/>
  <c r="EU10" i="9"/>
  <c r="EP31" i="9"/>
  <c r="EX36" i="9"/>
  <c r="FA31" i="9"/>
  <c r="FC10" i="9"/>
  <c r="EX12" i="9"/>
  <c r="EX22" i="9"/>
  <c r="ER25" i="9"/>
  <c r="EU11" i="9"/>
  <c r="EQ36" i="9"/>
  <c r="EQ16" i="9"/>
  <c r="ER19" i="9"/>
  <c r="FC19" i="9"/>
  <c r="ES32" i="9"/>
  <c r="EV27" i="9"/>
  <c r="EV11" i="9"/>
  <c r="FC36" i="9"/>
  <c r="FC29" i="9"/>
  <c r="EV13" i="9"/>
  <c r="ES22" i="9"/>
  <c r="EW16" i="9"/>
  <c r="EZ24" i="9"/>
  <c r="ET14" i="9"/>
  <c r="FB25" i="9"/>
  <c r="EZ18" i="9"/>
  <c r="EY21" i="9"/>
  <c r="EV29" i="9"/>
  <c r="EP15" i="9"/>
  <c r="EV12" i="9"/>
  <c r="FA35" i="9"/>
  <c r="EZ13" i="9"/>
  <c r="EY16" i="9"/>
  <c r="EQ15" i="9"/>
  <c r="FB7" i="9"/>
  <c r="EU26" i="9"/>
  <c r="EV18" i="9"/>
  <c r="FB18" i="9"/>
  <c r="ES25" i="9"/>
  <c r="EX20" i="9"/>
  <c r="EQ32" i="9"/>
  <c r="FB19" i="9"/>
  <c r="ER34" i="9"/>
  <c r="EV22" i="9"/>
  <c r="EW33" i="9"/>
  <c r="FA33" i="9"/>
  <c r="FC21" i="9"/>
  <c r="EU12" i="9"/>
  <c r="EY19" i="9"/>
  <c r="ES20" i="9"/>
  <c r="I15" i="13"/>
  <c r="J18" i="13"/>
  <c r="ER9" i="9"/>
  <c r="FA28" i="9"/>
  <c r="EY31" i="9"/>
  <c r="EP30" i="9"/>
  <c r="ET12" i="9"/>
  <c r="EP20" i="9"/>
  <c r="FB35" i="9"/>
  <c r="EQ29" i="9"/>
  <c r="FB10" i="9"/>
  <c r="EP22" i="9"/>
  <c r="EQ8" i="9"/>
  <c r="EZ10" i="9"/>
  <c r="EV25" i="9"/>
  <c r="FA15" i="9"/>
  <c r="ER30" i="9"/>
  <c r="EX23" i="9"/>
  <c r="EX27" i="9"/>
  <c r="FB16" i="9"/>
  <c r="FB26" i="9"/>
  <c r="EQ17" i="9"/>
  <c r="EY34" i="9"/>
  <c r="EV20" i="9"/>
  <c r="EV26" i="9"/>
  <c r="EV21" i="9"/>
  <c r="EW26" i="9"/>
  <c r="EY17" i="9"/>
  <c r="EV34" i="9"/>
  <c r="ET33" i="9"/>
  <c r="ET27" i="9"/>
  <c r="EQ30" i="9"/>
  <c r="EU33" i="9"/>
  <c r="EZ25" i="9"/>
  <c r="FB17" i="9"/>
  <c r="FC15" i="9"/>
  <c r="EY25" i="9"/>
  <c r="EY11" i="9"/>
  <c r="EU20" i="9"/>
  <c r="FB32" i="9"/>
  <c r="FA19" i="9"/>
  <c r="FB21" i="9"/>
  <c r="FB31" i="9"/>
  <c r="EQ13" i="9"/>
  <c r="EU31" i="9"/>
  <c r="FC11" i="9"/>
  <c r="EP12" i="9"/>
  <c r="FB9" i="9"/>
  <c r="EY18" i="9"/>
  <c r="FA25" i="9"/>
  <c r="EX34" i="9"/>
  <c r="ET15" i="9"/>
  <c r="EX32" i="9"/>
  <c r="Q13" i="8" a="1"/>
  <c r="EX16" i="9"/>
  <c r="ES8" i="9"/>
  <c r="EZ28" i="9"/>
  <c r="FC25" i="9"/>
  <c r="ES33" i="9"/>
  <c r="EY10" i="9"/>
  <c r="EX19" i="9"/>
  <c r="J17" i="13"/>
  <c r="ES30" i="9"/>
  <c r="EU34" i="9"/>
  <c r="ET20" i="9"/>
  <c r="FA36" i="9"/>
  <c r="EV36" i="9"/>
  <c r="EW31" i="9"/>
  <c r="EU24" i="9"/>
  <c r="ES9" i="9"/>
  <c r="EX28" i="9"/>
  <c r="EU17" i="9"/>
  <c r="M13" i="8" a="1"/>
  <c r="FA13" i="9"/>
  <c r="J21" i="13"/>
  <c r="J13" i="8" a="1"/>
  <c r="EP23" i="9"/>
  <c r="EV30" i="9"/>
  <c r="EZ15" i="9"/>
  <c r="FB11" i="9"/>
  <c r="EW15" i="9"/>
  <c r="ER26" i="9"/>
  <c r="EW29" i="9"/>
  <c r="EW28" i="9"/>
  <c r="EW24" i="9"/>
  <c r="FC18" i="9"/>
  <c r="ER32" i="9"/>
  <c r="ET23" i="9"/>
  <c r="ER20" i="9"/>
  <c r="ES23" i="9"/>
  <c r="FA14" i="9"/>
  <c r="FC14" i="9"/>
  <c r="FB14" i="9"/>
  <c r="EU18" i="9"/>
  <c r="EW11" i="9"/>
  <c r="EV16" i="9"/>
  <c r="ET32" i="9"/>
  <c r="EQ7" i="9"/>
  <c r="ES13" i="9"/>
  <c r="FC28" i="9"/>
  <c r="FC7" i="9"/>
  <c r="EX14" i="9"/>
  <c r="EQ14" i="9"/>
  <c r="EV31" i="9"/>
  <c r="FA29" i="9"/>
  <c r="EU9" i="9"/>
  <c r="ET35" i="9"/>
  <c r="EW22" i="9"/>
  <c r="ES18" i="9"/>
  <c r="ES35" i="9"/>
  <c r="EP21" i="9"/>
  <c r="ER24" i="9"/>
  <c r="EZ36" i="9"/>
  <c r="FA9" i="9"/>
  <c r="FC9" i="9"/>
  <c r="FA21" i="9"/>
  <c r="ET21" i="9"/>
  <c r="EX10" i="9"/>
  <c r="EW7" i="9"/>
  <c r="J19" i="13"/>
  <c r="EU30" i="9"/>
  <c r="EU32" i="9"/>
  <c r="EV33" i="9"/>
  <c r="EZ14" i="9"/>
  <c r="ES34" i="9"/>
  <c r="ET8" i="9"/>
  <c r="EP14" i="9"/>
  <c r="ET30" i="9"/>
  <c r="EY7" i="9"/>
  <c r="EY12" i="9"/>
  <c r="ER12" i="9"/>
  <c r="EZ8" i="9"/>
  <c r="EZ11" i="9"/>
  <c r="EP18" i="9"/>
  <c r="ET29" i="9"/>
  <c r="EV10" i="9"/>
  <c r="EX26" i="9"/>
  <c r="EQ34" i="9"/>
  <c r="EZ30" i="9"/>
  <c r="FA12" i="9"/>
  <c r="EU13" i="9"/>
  <c r="EP24" i="9"/>
  <c r="FA16" i="9"/>
  <c r="K13" i="8" a="1"/>
  <c r="EU35" i="9"/>
  <c r="EQ24" i="9"/>
  <c r="ER17" i="9"/>
  <c r="EY29" i="9"/>
  <c r="EY9" i="9"/>
  <c r="ER23" i="9"/>
  <c r="EZ17" i="9"/>
  <c r="EV8" i="9"/>
  <c r="FB36" i="9"/>
  <c r="ET16" i="9"/>
  <c r="EX11" i="9"/>
  <c r="J22" i="13"/>
  <c r="EW34" i="9"/>
  <c r="ET25" i="9"/>
  <c r="EY14" i="9"/>
  <c r="FB27" i="9"/>
  <c r="FC31" i="9"/>
  <c r="ES14" i="9"/>
  <c r="EW8" i="9"/>
  <c r="FB22" i="9"/>
  <c r="EY30" i="9"/>
  <c r="EU19" i="9"/>
  <c r="EP34" i="9"/>
  <c r="EY33" i="9"/>
  <c r="FC20" i="9"/>
  <c r="EW12" i="9"/>
  <c r="EQ12" i="9"/>
  <c r="EZ20" i="9"/>
  <c r="EZ27" i="9"/>
  <c r="EV32" i="9"/>
  <c r="ER21" i="9"/>
  <c r="ER33" i="9"/>
  <c r="EP11" i="9"/>
  <c r="FB33" i="9"/>
  <c r="EY36" i="9"/>
  <c r="EZ34" i="9"/>
  <c r="FC16" i="9"/>
  <c r="I17" i="13"/>
  <c r="EW36" i="9"/>
  <c r="EP25" i="9"/>
  <c r="EX17" i="9"/>
  <c r="FA27" i="9"/>
  <c r="EZ22" i="9"/>
  <c r="EZ29" i="9"/>
  <c r="ER35" i="9"/>
  <c r="EU8" i="9"/>
  <c r="ET34" i="9"/>
  <c r="EQ10" i="9"/>
  <c r="ET22" i="9"/>
  <c r="ER10" i="9"/>
  <c r="FA24" i="9"/>
  <c r="EX25" i="9"/>
  <c r="EU28" i="9"/>
  <c r="EP17" i="9"/>
  <c r="EZ12" i="9"/>
  <c r="EX31" i="9"/>
  <c r="ER11" i="9"/>
  <c r="ET36" i="9"/>
  <c r="EW25" i="9"/>
  <c r="EW32" i="9"/>
  <c r="ET31" i="9"/>
  <c r="EX30" i="9"/>
  <c r="ER27" i="9"/>
  <c r="EU29" i="9"/>
  <c r="FA34" i="9"/>
  <c r="I19" i="13"/>
  <c r="I20" i="13"/>
  <c r="I16" i="13"/>
  <c r="F13" i="8" a="1"/>
  <c r="G13" i="8" a="1"/>
  <c r="FB12" i="9"/>
  <c r="EP33" i="9"/>
  <c r="FC17" i="9"/>
  <c r="ER22" i="9"/>
  <c r="EX33" i="9"/>
  <c r="ES10" i="9"/>
  <c r="EZ16" i="9"/>
  <c r="FC32" i="9"/>
  <c r="EQ28" i="9"/>
  <c r="FA18" i="9"/>
  <c r="ES15" i="9"/>
  <c r="ER31" i="9"/>
  <c r="EZ19" i="9"/>
  <c r="FC33" i="9"/>
  <c r="EZ31" i="9"/>
  <c r="FC26" i="9"/>
  <c r="N13" i="8" a="1"/>
  <c r="ES24" i="9"/>
  <c r="EY27" i="9"/>
  <c r="FA8" i="9"/>
  <c r="EU36" i="9"/>
  <c r="FC34" i="9"/>
  <c r="EZ33" i="9"/>
  <c r="FB23" i="9"/>
  <c r="EQ11" i="9"/>
  <c r="EU14" i="9"/>
  <c r="EQ31" i="9"/>
  <c r="EX15" i="9"/>
  <c r="FA30" i="9"/>
  <c r="ER14" i="9"/>
  <c r="C8" i="8" l="1"/>
  <c r="H22" i="13"/>
  <c r="F22" i="13"/>
  <c r="E22" i="13"/>
  <c r="D22" i="13"/>
  <c r="G22" i="13"/>
  <c r="B23" i="13"/>
  <c r="F14" i="6"/>
  <c r="FD5" i="9"/>
  <c r="H13" i="8"/>
  <c r="O13" i="8"/>
  <c r="E13" i="8"/>
  <c r="I13" i="8"/>
  <c r="K13" i="8"/>
  <c r="Q13" i="8"/>
  <c r="G13" i="8"/>
  <c r="J13" i="8"/>
  <c r="L13" i="8"/>
  <c r="P13" i="8"/>
  <c r="M13" i="8"/>
  <c r="F13" i="8"/>
  <c r="N13" i="8"/>
  <c r="D13" i="8"/>
  <c r="C12" i="8"/>
  <c r="B15" i="8"/>
  <c r="L14" i="8" a="1"/>
  <c r="C23" i="13"/>
  <c r="E14" i="8" a="1"/>
  <c r="P14" i="8" a="1"/>
  <c r="Q14" i="8" a="1"/>
  <c r="D14" i="8" a="1"/>
  <c r="K14" i="8" a="1"/>
  <c r="J14" i="8" a="1"/>
  <c r="N14" i="8" a="1"/>
  <c r="G14" i="8" a="1"/>
  <c r="O14" i="8" a="1"/>
  <c r="M14" i="8" a="1"/>
  <c r="H14" i="8" a="1"/>
  <c r="I14" i="8" a="1"/>
  <c r="F14" i="8" a="1"/>
  <c r="H23" i="13" l="1"/>
  <c r="G23" i="13"/>
  <c r="F23" i="13"/>
  <c r="E23" i="13"/>
  <c r="D23" i="13"/>
  <c r="B24" i="13"/>
  <c r="F15" i="6"/>
  <c r="FR5" i="9"/>
  <c r="C13" i="8"/>
  <c r="K14" i="8"/>
  <c r="P14" i="8"/>
  <c r="G14" i="8"/>
  <c r="J14" i="8"/>
  <c r="Q14" i="8"/>
  <c r="N14" i="8"/>
  <c r="L14" i="8"/>
  <c r="M14" i="8"/>
  <c r="D14" i="8"/>
  <c r="I14" i="8"/>
  <c r="F14" i="8"/>
  <c r="H14" i="8"/>
  <c r="E14" i="8"/>
  <c r="O14" i="8"/>
  <c r="B16" i="8"/>
  <c r="K23" i="13"/>
  <c r="FF19" i="9"/>
  <c r="FL30" i="9"/>
  <c r="FO9" i="9"/>
  <c r="FK29" i="9"/>
  <c r="FP10" i="9"/>
  <c r="FL31" i="9"/>
  <c r="FG19" i="9"/>
  <c r="FO15" i="9"/>
  <c r="E15" i="8" a="1"/>
  <c r="FQ11" i="9"/>
  <c r="FM10" i="9"/>
  <c r="FF23" i="9"/>
  <c r="FM16" i="9"/>
  <c r="FD11" i="9"/>
  <c r="FK25" i="9"/>
  <c r="FM21" i="9"/>
  <c r="FN10" i="9"/>
  <c r="FK12" i="9"/>
  <c r="FF26" i="9"/>
  <c r="FM36" i="9"/>
  <c r="FM14" i="9"/>
  <c r="FO13" i="9"/>
  <c r="FN9" i="9"/>
  <c r="FG10" i="9"/>
  <c r="FF12" i="9"/>
  <c r="FF9" i="9"/>
  <c r="FP33" i="9"/>
  <c r="FE22" i="9"/>
  <c r="FI26" i="9"/>
  <c r="FI20" i="9"/>
  <c r="FJ9" i="9"/>
  <c r="P15" i="8" a="1"/>
  <c r="FH25" i="9"/>
  <c r="FL15" i="9"/>
  <c r="FP27" i="9"/>
  <c r="FD25" i="9"/>
  <c r="FQ21" i="9"/>
  <c r="FH10" i="9"/>
  <c r="FD15" i="9"/>
  <c r="FO10" i="9"/>
  <c r="FQ18" i="9"/>
  <c r="L15" i="8" a="1"/>
  <c r="FJ12" i="9"/>
  <c r="FO22" i="9"/>
  <c r="FO19" i="9"/>
  <c r="FD13" i="9"/>
  <c r="FO11" i="9"/>
  <c r="FI13" i="9"/>
  <c r="FM33" i="9"/>
  <c r="FE34" i="9"/>
  <c r="FO21" i="9"/>
  <c r="FM20" i="9"/>
  <c r="FO28" i="9"/>
  <c r="FF13" i="9"/>
  <c r="FF25" i="9"/>
  <c r="FH13" i="9"/>
  <c r="FE36" i="9"/>
  <c r="FQ26" i="9"/>
  <c r="FO23" i="9"/>
  <c r="FN28" i="9"/>
  <c r="FL13" i="9"/>
  <c r="FP35" i="9"/>
  <c r="FL21" i="9"/>
  <c r="FP20" i="9"/>
  <c r="FF36" i="9"/>
  <c r="FK9" i="9"/>
  <c r="FI16" i="9"/>
  <c r="FF14" i="9"/>
  <c r="FI18" i="9"/>
  <c r="FJ32" i="9"/>
  <c r="FM26" i="9"/>
  <c r="FM8" i="9"/>
  <c r="FO29" i="9"/>
  <c r="FD12" i="9"/>
  <c r="FN22" i="9"/>
  <c r="FN30" i="9"/>
  <c r="FP26" i="9"/>
  <c r="FK20" i="9"/>
  <c r="FI17" i="9"/>
  <c r="FQ17" i="9"/>
  <c r="FM29" i="9"/>
  <c r="FG26" i="9"/>
  <c r="FN15" i="9"/>
  <c r="FQ9" i="9"/>
  <c r="FH21" i="9"/>
  <c r="FG34" i="9"/>
  <c r="FE23" i="9"/>
  <c r="FQ13" i="9"/>
  <c r="FH11" i="9"/>
  <c r="FF33" i="9"/>
  <c r="FK35" i="9"/>
  <c r="FE16" i="9"/>
  <c r="FL25" i="9"/>
  <c r="FL11" i="9"/>
  <c r="FN23" i="9"/>
  <c r="FK23" i="9"/>
  <c r="FG23" i="9"/>
  <c r="FL29" i="9"/>
  <c r="FH31" i="9"/>
  <c r="FF27" i="9"/>
  <c r="FD29" i="9"/>
  <c r="FF30" i="9"/>
  <c r="FG22" i="9"/>
  <c r="FO35" i="9"/>
  <c r="FG31" i="9"/>
  <c r="FH36" i="9"/>
  <c r="FG12" i="9"/>
  <c r="FH14" i="9"/>
  <c r="FN13" i="9"/>
  <c r="Q15" i="8" a="1"/>
  <c r="FQ31" i="9"/>
  <c r="FF28" i="9"/>
  <c r="FF22" i="9"/>
  <c r="FQ10" i="9"/>
  <c r="FD31" i="9"/>
  <c r="FN14" i="9"/>
  <c r="FP23" i="9"/>
  <c r="FF8" i="9"/>
  <c r="M15" i="8" a="1"/>
  <c r="FM19" i="9"/>
  <c r="FJ11" i="9"/>
  <c r="FH33" i="9"/>
  <c r="FK17" i="9"/>
  <c r="FQ7" i="9"/>
  <c r="FO12" i="9"/>
  <c r="FP31" i="9"/>
  <c r="FN19" i="9"/>
  <c r="FL27" i="9"/>
  <c r="FN20" i="9"/>
  <c r="J15" i="8" a="1"/>
  <c r="FD33" i="9"/>
  <c r="FQ8" i="9"/>
  <c r="FM35" i="9"/>
  <c r="FF11" i="9"/>
  <c r="FL12" i="9"/>
  <c r="O15" i="8" a="1"/>
  <c r="FL32" i="9"/>
  <c r="FO16" i="9"/>
  <c r="FL33" i="9"/>
  <c r="FK8" i="9"/>
  <c r="FL7" i="9"/>
  <c r="FI29" i="9"/>
  <c r="FD35" i="9"/>
  <c r="FN18" i="9"/>
  <c r="FM22" i="9"/>
  <c r="FH15" i="9"/>
  <c r="FJ25" i="9"/>
  <c r="I15" i="8" a="1"/>
  <c r="FM11" i="9"/>
  <c r="FP36" i="9"/>
  <c r="FL36" i="9"/>
  <c r="FG16" i="9"/>
  <c r="FL23" i="9"/>
  <c r="FN25" i="9"/>
  <c r="FI19" i="9"/>
  <c r="FD23" i="9"/>
  <c r="FP32" i="9"/>
  <c r="FO25" i="9"/>
  <c r="FL28" i="9"/>
  <c r="FI27" i="9"/>
  <c r="FJ19" i="9"/>
  <c r="G15" i="8" a="1"/>
  <c r="FE29" i="9"/>
  <c r="FG30" i="9"/>
  <c r="FF7" i="9"/>
  <c r="FD8" i="9"/>
  <c r="FH18" i="9"/>
  <c r="D15" i="8" a="1"/>
  <c r="FQ24" i="9"/>
  <c r="FP11" i="9"/>
  <c r="FO8" i="9"/>
  <c r="FJ8" i="9"/>
  <c r="FM24" i="9"/>
  <c r="FH22" i="9"/>
  <c r="FQ20" i="9"/>
  <c r="FQ16" i="9"/>
  <c r="FG18" i="9"/>
  <c r="FP16" i="9"/>
  <c r="FD24" i="9"/>
  <c r="FK36" i="9"/>
  <c r="FG35" i="9"/>
  <c r="FG15" i="9"/>
  <c r="FN34" i="9"/>
  <c r="FO24" i="9"/>
  <c r="FN24" i="9"/>
  <c r="FE9" i="9"/>
  <c r="FM18" i="9"/>
  <c r="FP34" i="9"/>
  <c r="K24" i="13"/>
  <c r="K15" i="8" a="1"/>
  <c r="FD26" i="9"/>
  <c r="FE35" i="9"/>
  <c r="FH23" i="9"/>
  <c r="FK26" i="9"/>
  <c r="FF20" i="9"/>
  <c r="FQ14" i="9"/>
  <c r="FD7" i="9"/>
  <c r="FD22" i="9"/>
  <c r="FK33" i="9"/>
  <c r="FD34" i="9"/>
  <c r="FP28" i="9"/>
  <c r="FO36" i="9"/>
  <c r="H15" i="8" a="1"/>
  <c r="FD30" i="9"/>
  <c r="FF29" i="9"/>
  <c r="FD36" i="9"/>
  <c r="FN29" i="9"/>
  <c r="C24" i="13"/>
  <c r="FE11" i="9"/>
  <c r="FJ16" i="9"/>
  <c r="FK15" i="9"/>
  <c r="FQ32" i="9"/>
  <c r="F15" i="8" a="1"/>
  <c r="FK22" i="9"/>
  <c r="FD19" i="9"/>
  <c r="FI22" i="9"/>
  <c r="FQ29" i="9"/>
  <c r="FI21" i="9"/>
  <c r="FM15" i="9"/>
  <c r="FP12" i="9"/>
  <c r="FI25" i="9"/>
  <c r="FO32" i="9"/>
  <c r="FL16" i="9"/>
  <c r="FP18" i="9"/>
  <c r="FI8" i="9"/>
  <c r="FJ24" i="9"/>
  <c r="FM23" i="9"/>
  <c r="FE28" i="9"/>
  <c r="FI9" i="9"/>
  <c r="FF35" i="9"/>
  <c r="FD21" i="9"/>
  <c r="FN17" i="9"/>
  <c r="FO27" i="9"/>
  <c r="FG24" i="9"/>
  <c r="FH26" i="9"/>
  <c r="FE24" i="9"/>
  <c r="FO20" i="9"/>
  <c r="FE17" i="9"/>
  <c r="FF10" i="9"/>
  <c r="FH34" i="9"/>
  <c r="FE14" i="9"/>
  <c r="FI12" i="9"/>
  <c r="FE12" i="9"/>
  <c r="FP7" i="9"/>
  <c r="FO26" i="9"/>
  <c r="FE10" i="9"/>
  <c r="FG33" i="9"/>
  <c r="FD18" i="9"/>
  <c r="FK16" i="9"/>
  <c r="FK19" i="9"/>
  <c r="FK13" i="9"/>
  <c r="FO34" i="9"/>
  <c r="FK31" i="9"/>
  <c r="FD14" i="9"/>
  <c r="FJ31" i="9"/>
  <c r="FH7" i="9"/>
  <c r="FH9" i="9"/>
  <c r="FF21" i="9"/>
  <c r="FL9" i="9"/>
  <c r="FI28" i="9"/>
  <c r="FE7" i="9"/>
  <c r="FI10" i="9"/>
  <c r="FE27" i="9"/>
  <c r="FJ35" i="9"/>
  <c r="FE31" i="9"/>
  <c r="FH28" i="9"/>
  <c r="FM34" i="9"/>
  <c r="FI33" i="9"/>
  <c r="FJ29" i="9"/>
  <c r="FK18" i="9"/>
  <c r="FN32" i="9"/>
  <c r="FH19" i="9"/>
  <c r="FH8" i="9"/>
  <c r="FI32" i="9"/>
  <c r="FJ20" i="9"/>
  <c r="FN11" i="9"/>
  <c r="FF17" i="9"/>
  <c r="FG8" i="9"/>
  <c r="FJ36" i="9"/>
  <c r="FP8" i="9"/>
  <c r="FP13" i="9"/>
  <c r="FE32" i="9"/>
  <c r="FM32" i="9"/>
  <c r="N15" i="8" a="1"/>
  <c r="FK14" i="9"/>
  <c r="FL8" i="9"/>
  <c r="FJ7" i="9"/>
  <c r="FP22" i="9"/>
  <c r="FJ30" i="9"/>
  <c r="FJ17" i="9"/>
  <c r="FJ21" i="9"/>
  <c r="FN27" i="9"/>
  <c r="FE15" i="9"/>
  <c r="FI23" i="9"/>
  <c r="FQ27" i="9"/>
  <c r="FH29" i="9"/>
  <c r="FO30" i="9"/>
  <c r="FH32" i="9"/>
  <c r="FF15" i="9"/>
  <c r="FH20" i="9"/>
  <c r="FQ35" i="9"/>
  <c r="FQ28" i="9"/>
  <c r="FH30" i="9"/>
  <c r="FH17" i="9"/>
  <c r="FH24" i="9"/>
  <c r="FD28" i="9"/>
  <c r="FH12" i="9"/>
  <c r="FI34" i="9"/>
  <c r="FK24" i="9"/>
  <c r="FL24" i="9"/>
  <c r="FM9" i="9"/>
  <c r="FK34" i="9"/>
  <c r="FK27" i="9"/>
  <c r="FJ13" i="9"/>
  <c r="FN12" i="9"/>
  <c r="FL22" i="9"/>
  <c r="FK11" i="9"/>
  <c r="FM13" i="9"/>
  <c r="FD9" i="9"/>
  <c r="FM31" i="9"/>
  <c r="FO31" i="9"/>
  <c r="FM28" i="9"/>
  <c r="FQ33" i="9"/>
  <c r="FJ26" i="9"/>
  <c r="FP24" i="9"/>
  <c r="FG13" i="9"/>
  <c r="FL18" i="9"/>
  <c r="FM17" i="9"/>
  <c r="FM25" i="9"/>
  <c r="FK10" i="9"/>
  <c r="FQ22" i="9"/>
  <c r="FG20" i="9"/>
  <c r="FL20" i="9"/>
  <c r="FL19" i="9"/>
  <c r="FL10" i="9"/>
  <c r="FP14" i="9"/>
  <c r="FM7" i="9"/>
  <c r="FJ14" i="9"/>
  <c r="FG36" i="9"/>
  <c r="FP30" i="9"/>
  <c r="FP15" i="9"/>
  <c r="FE25" i="9"/>
  <c r="FI31" i="9"/>
  <c r="FE21" i="9"/>
  <c r="FQ23" i="9"/>
  <c r="FI15" i="9"/>
  <c r="FN33" i="9"/>
  <c r="FG25" i="9"/>
  <c r="FN36" i="9"/>
  <c r="FD32" i="9"/>
  <c r="FI7" i="9"/>
  <c r="FF16" i="9"/>
  <c r="FN35" i="9"/>
  <c r="FN26" i="9"/>
  <c r="FI14" i="9"/>
  <c r="FE26" i="9"/>
  <c r="FQ30" i="9"/>
  <c r="FE33" i="9"/>
  <c r="FK7" i="9"/>
  <c r="FG28" i="9"/>
  <c r="FL17" i="9"/>
  <c r="FP17" i="9"/>
  <c r="FN8" i="9"/>
  <c r="FM12" i="9"/>
  <c r="FE19" i="9"/>
  <c r="FQ34" i="9"/>
  <c r="FN16" i="9"/>
  <c r="FE13" i="9"/>
  <c r="FJ23" i="9"/>
  <c r="FQ15" i="9"/>
  <c r="FN21" i="9"/>
  <c r="FJ27" i="9"/>
  <c r="FM27" i="9"/>
  <c r="FP19" i="9"/>
  <c r="FJ10" i="9"/>
  <c r="FK21" i="9"/>
  <c r="FG7" i="9"/>
  <c r="FJ18" i="9"/>
  <c r="FF18" i="9"/>
  <c r="FP21" i="9"/>
  <c r="FN31" i="9"/>
  <c r="FG14" i="9"/>
  <c r="FD27" i="9"/>
  <c r="FI30" i="9"/>
  <c r="FQ12" i="9"/>
  <c r="FG27" i="9"/>
  <c r="FO33" i="9"/>
  <c r="FK28" i="9"/>
  <c r="FD20" i="9"/>
  <c r="FG29" i="9"/>
  <c r="FJ33" i="9"/>
  <c r="FJ15" i="9"/>
  <c r="FD16" i="9"/>
  <c r="FI11" i="9"/>
  <c r="FG9" i="9"/>
  <c r="FO18" i="9"/>
  <c r="FG32" i="9"/>
  <c r="FJ34" i="9"/>
  <c r="FQ36" i="9"/>
  <c r="FD17" i="9"/>
  <c r="FQ19" i="9"/>
  <c r="FD10" i="9"/>
  <c r="FQ25" i="9"/>
  <c r="FE20" i="9"/>
  <c r="FL34" i="9"/>
  <c r="FL26" i="9"/>
  <c r="FH35" i="9"/>
  <c r="FG11" i="9"/>
  <c r="FF31" i="9"/>
  <c r="FL35" i="9"/>
  <c r="FP29" i="9"/>
  <c r="FI24" i="9"/>
  <c r="FH16" i="9"/>
  <c r="FN7" i="9"/>
  <c r="FE18" i="9"/>
  <c r="FO14" i="9"/>
  <c r="FJ22" i="9"/>
  <c r="FK32" i="9"/>
  <c r="FF24" i="9"/>
  <c r="FF32" i="9"/>
  <c r="FG17" i="9"/>
  <c r="FP25" i="9"/>
  <c r="FE30" i="9"/>
  <c r="FO17" i="9"/>
  <c r="FK30" i="9"/>
  <c r="FH27" i="9"/>
  <c r="FO7" i="9"/>
  <c r="FP9" i="9"/>
  <c r="FJ28" i="9"/>
  <c r="FF34" i="9"/>
  <c r="FE8" i="9"/>
  <c r="FM30" i="9"/>
  <c r="FI35" i="9"/>
  <c r="FG21" i="9"/>
  <c r="FL14" i="9"/>
  <c r="FI36" i="9"/>
  <c r="L24" i="13" l="1"/>
  <c r="L23" i="13"/>
  <c r="Q24" i="13"/>
  <c r="P24" i="13"/>
  <c r="Q23" i="13"/>
  <c r="P23" i="13"/>
  <c r="AA23" i="13"/>
  <c r="AE23" i="13"/>
  <c r="M23" i="13"/>
  <c r="AC23" i="13"/>
  <c r="AA24" i="13"/>
  <c r="AE24" i="13"/>
  <c r="AC24" i="13"/>
  <c r="M24" i="13"/>
  <c r="F24" i="13"/>
  <c r="D24" i="13"/>
  <c r="H24" i="13"/>
  <c r="E24" i="13"/>
  <c r="G24" i="13"/>
  <c r="B25" i="13"/>
  <c r="F16" i="6"/>
  <c r="GF5" i="9"/>
  <c r="H15" i="8"/>
  <c r="L15" i="8"/>
  <c r="D15" i="8"/>
  <c r="K15" i="8"/>
  <c r="I15" i="8"/>
  <c r="M15" i="8"/>
  <c r="F15" i="8"/>
  <c r="G15" i="8"/>
  <c r="P15" i="8"/>
  <c r="Q15" i="8"/>
  <c r="O15" i="8"/>
  <c r="J15" i="8"/>
  <c r="E15" i="8"/>
  <c r="N15" i="8"/>
  <c r="C14" i="8"/>
  <c r="B17" i="8"/>
  <c r="FW23" i="9"/>
  <c r="FY28" i="9"/>
  <c r="FV12" i="9"/>
  <c r="GD9" i="9"/>
  <c r="FX19" i="9"/>
  <c r="GB28" i="9"/>
  <c r="GB32" i="9"/>
  <c r="FZ14" i="9"/>
  <c r="FY15" i="9"/>
  <c r="FW9" i="9"/>
  <c r="GB8" i="9"/>
  <c r="FX20" i="9"/>
  <c r="FY33" i="9"/>
  <c r="FZ36" i="9"/>
  <c r="FS25" i="9"/>
  <c r="FU33" i="9"/>
  <c r="GB17" i="9"/>
  <c r="FY7" i="9"/>
  <c r="FX33" i="9"/>
  <c r="FX23" i="9"/>
  <c r="FZ35" i="9"/>
  <c r="FS30" i="9"/>
  <c r="GD25" i="9"/>
  <c r="FZ22" i="9"/>
  <c r="FT20" i="9"/>
  <c r="FY26" i="9"/>
  <c r="J16" i="8" a="1"/>
  <c r="FW18" i="9"/>
  <c r="GC22" i="9"/>
  <c r="FZ21" i="9"/>
  <c r="FR9" i="9"/>
  <c r="FY9" i="9"/>
  <c r="GC29" i="9"/>
  <c r="FR29" i="9"/>
  <c r="FU24" i="9"/>
  <c r="FX25" i="9"/>
  <c r="FS7" i="9"/>
  <c r="FW28" i="9"/>
  <c r="GE20" i="9"/>
  <c r="FW33" i="9"/>
  <c r="GE8" i="9"/>
  <c r="GE12" i="9"/>
  <c r="FS20" i="9"/>
  <c r="GC24" i="9"/>
  <c r="FX29" i="9"/>
  <c r="GE19" i="9"/>
  <c r="FZ19" i="9"/>
  <c r="FU34" i="9"/>
  <c r="FY23" i="9"/>
  <c r="FS17" i="9"/>
  <c r="FR33" i="9"/>
  <c r="FV34" i="9"/>
  <c r="FY14" i="9"/>
  <c r="FR19" i="9"/>
  <c r="FS22" i="9"/>
  <c r="GE30" i="9"/>
  <c r="GE36" i="9"/>
  <c r="H16" i="8" a="1"/>
  <c r="FZ25" i="9"/>
  <c r="GA7" i="9"/>
  <c r="FT7" i="9"/>
  <c r="FU14" i="9"/>
  <c r="FV29" i="9"/>
  <c r="FU20" i="9"/>
  <c r="FS33" i="9"/>
  <c r="FU23" i="9"/>
  <c r="GD36" i="9"/>
  <c r="GD30" i="9"/>
  <c r="GB36" i="9"/>
  <c r="FZ16" i="9"/>
  <c r="GC8" i="9"/>
  <c r="FY32" i="9"/>
  <c r="GD7" i="9"/>
  <c r="FY16" i="9"/>
  <c r="GC7" i="9"/>
  <c r="FY22" i="9"/>
  <c r="FX21" i="9"/>
  <c r="FR27" i="9"/>
  <c r="GD24" i="9"/>
  <c r="FX8" i="9"/>
  <c r="FU28" i="9"/>
  <c r="FV8" i="9"/>
  <c r="FX31" i="9"/>
  <c r="GB27" i="9"/>
  <c r="FX12" i="9"/>
  <c r="GC30" i="9"/>
  <c r="GC15" i="9"/>
  <c r="I16" i="8" a="1"/>
  <c r="FS36" i="9"/>
  <c r="FZ23" i="9"/>
  <c r="L16" i="8" a="1"/>
  <c r="FY11" i="9"/>
  <c r="FU12" i="9"/>
  <c r="FZ17" i="9"/>
  <c r="GC31" i="9"/>
  <c r="GA31" i="9"/>
  <c r="FX10" i="9"/>
  <c r="FU16" i="9"/>
  <c r="GE32" i="9"/>
  <c r="FU26" i="9"/>
  <c r="FX17" i="9"/>
  <c r="GC28" i="9"/>
  <c r="GE7" i="9"/>
  <c r="FV19" i="9"/>
  <c r="FW12" i="9"/>
  <c r="GC20" i="9"/>
  <c r="GD10" i="9"/>
  <c r="FU30" i="9"/>
  <c r="FZ13" i="9"/>
  <c r="GA18" i="9"/>
  <c r="FZ10" i="9"/>
  <c r="GE21" i="9"/>
  <c r="GA8" i="9"/>
  <c r="FR25" i="9"/>
  <c r="GB26" i="9"/>
  <c r="GE22" i="9"/>
  <c r="GD32" i="9"/>
  <c r="GD13" i="9"/>
  <c r="GD8" i="9"/>
  <c r="FR28" i="9"/>
  <c r="J23" i="13"/>
  <c r="GA19" i="9"/>
  <c r="GD12" i="9"/>
  <c r="O16" i="8" a="1"/>
  <c r="FT25" i="9"/>
  <c r="GA28" i="9"/>
  <c r="GB24" i="9"/>
  <c r="FW36" i="9"/>
  <c r="GC23" i="9"/>
  <c r="GE10" i="9"/>
  <c r="FW11" i="9"/>
  <c r="FZ28" i="9"/>
  <c r="FU31" i="9"/>
  <c r="FU27" i="9"/>
  <c r="GA33" i="9"/>
  <c r="FR16" i="9"/>
  <c r="FY19" i="9"/>
  <c r="FZ8" i="9"/>
  <c r="FT27" i="9"/>
  <c r="FR24" i="9"/>
  <c r="FY17" i="9"/>
  <c r="FV10" i="9"/>
  <c r="FZ15" i="9"/>
  <c r="FS32" i="9"/>
  <c r="GA29" i="9"/>
  <c r="GC14" i="9"/>
  <c r="FW27" i="9"/>
  <c r="GC34" i="9"/>
  <c r="GB12" i="9"/>
  <c r="GD15" i="9"/>
  <c r="FY29" i="9"/>
  <c r="N16" i="8" a="1"/>
  <c r="GD35" i="9"/>
  <c r="FU9" i="9"/>
  <c r="FR11" i="9"/>
  <c r="GA23" i="9"/>
  <c r="GA13" i="9"/>
  <c r="GB20" i="9"/>
  <c r="GA12" i="9"/>
  <c r="FS18" i="9"/>
  <c r="FR34" i="9"/>
  <c r="FR15" i="9"/>
  <c r="FW15" i="9"/>
  <c r="FX18" i="9"/>
  <c r="G16" i="8" a="1"/>
  <c r="FX16" i="9"/>
  <c r="FR8" i="9"/>
  <c r="FT19" i="9"/>
  <c r="GB7" i="9"/>
  <c r="FY34" i="9"/>
  <c r="FX15" i="9"/>
  <c r="FT11" i="9"/>
  <c r="GA26" i="9"/>
  <c r="FX7" i="9"/>
  <c r="GA32" i="9"/>
  <c r="FX11" i="9"/>
  <c r="GE34" i="9"/>
  <c r="FW31" i="9"/>
  <c r="GB15" i="9"/>
  <c r="FZ18" i="9"/>
  <c r="FT12" i="9"/>
  <c r="FW13" i="9"/>
  <c r="GA36" i="9"/>
  <c r="FX32" i="9"/>
  <c r="GA30" i="9"/>
  <c r="I24" i="13"/>
  <c r="GE27" i="9"/>
  <c r="FZ33" i="9"/>
  <c r="GB29" i="9"/>
  <c r="FS14" i="9"/>
  <c r="J24" i="13"/>
  <c r="GE26" i="9"/>
  <c r="FT22" i="9"/>
  <c r="FV27" i="9"/>
  <c r="GE14" i="9"/>
  <c r="FU19" i="9"/>
  <c r="GE25" i="9"/>
  <c r="FY21" i="9"/>
  <c r="GE24" i="9"/>
  <c r="GE11" i="9"/>
  <c r="FT32" i="9"/>
  <c r="FS9" i="9"/>
  <c r="FZ7" i="9"/>
  <c r="FW29" i="9"/>
  <c r="GB25" i="9"/>
  <c r="GB23" i="9"/>
  <c r="FS21" i="9"/>
  <c r="GC13" i="9"/>
  <c r="FS34" i="9"/>
  <c r="GC25" i="9"/>
  <c r="FT15" i="9"/>
  <c r="FZ24" i="9"/>
  <c r="FV7" i="9"/>
  <c r="FW10" i="9"/>
  <c r="GA10" i="9"/>
  <c r="M16" i="8" a="1"/>
  <c r="GA25" i="9"/>
  <c r="FZ32" i="9"/>
  <c r="GA22" i="9"/>
  <c r="FR12" i="9"/>
  <c r="FU25" i="9"/>
  <c r="FZ29" i="9"/>
  <c r="FZ9" i="9"/>
  <c r="FU11" i="9"/>
  <c r="FR7" i="9"/>
  <c r="GD26" i="9"/>
  <c r="GA20" i="9"/>
  <c r="FU36" i="9"/>
  <c r="GA11" i="9"/>
  <c r="GA14" i="9"/>
  <c r="FW14" i="9"/>
  <c r="FS10" i="9"/>
  <c r="FW35" i="9"/>
  <c r="FV15" i="9"/>
  <c r="FV18" i="9"/>
  <c r="GA27" i="9"/>
  <c r="FT34" i="9"/>
  <c r="GB10" i="9"/>
  <c r="C25" i="13"/>
  <c r="FU29" i="9"/>
  <c r="FV25" i="9"/>
  <c r="FT36" i="9"/>
  <c r="FT31" i="9"/>
  <c r="FX13" i="9"/>
  <c r="FW24" i="9"/>
  <c r="F16" i="8" a="1"/>
  <c r="GC18" i="9"/>
  <c r="GD18" i="9"/>
  <c r="GA35" i="9"/>
  <c r="FW20" i="9"/>
  <c r="FV36" i="9"/>
  <c r="FT14" i="9"/>
  <c r="FR13" i="9"/>
  <c r="FV23" i="9"/>
  <c r="FY20" i="9"/>
  <c r="GC19" i="9"/>
  <c r="FU22" i="9"/>
  <c r="FW19" i="9"/>
  <c r="FV21" i="9"/>
  <c r="FU32" i="9"/>
  <c r="FU7" i="9"/>
  <c r="Q16" i="8" a="1"/>
  <c r="FW32" i="9"/>
  <c r="GC21" i="9"/>
  <c r="FX34" i="9"/>
  <c r="GC10" i="9"/>
  <c r="FV24" i="9"/>
  <c r="GD19" i="9"/>
  <c r="FV26" i="9"/>
  <c r="FV14" i="9"/>
  <c r="FW17" i="9"/>
  <c r="FS28" i="9"/>
  <c r="GB13" i="9"/>
  <c r="GB21" i="9"/>
  <c r="FW22" i="9"/>
  <c r="FT16" i="9"/>
  <c r="FS8" i="9"/>
  <c r="GB34" i="9"/>
  <c r="FY10" i="9"/>
  <c r="FX30" i="9"/>
  <c r="GC26" i="9"/>
  <c r="GE16" i="9"/>
  <c r="FR30" i="9"/>
  <c r="GB33" i="9"/>
  <c r="FU18" i="9"/>
  <c r="FT28" i="9"/>
  <c r="FX14" i="9"/>
  <c r="FX35" i="9"/>
  <c r="FS19" i="9"/>
  <c r="FS24" i="9"/>
  <c r="FR10" i="9"/>
  <c r="FV17" i="9"/>
  <c r="GA17" i="9"/>
  <c r="GD11" i="9"/>
  <c r="GB14" i="9"/>
  <c r="GC33" i="9"/>
  <c r="FS26" i="9"/>
  <c r="FR23" i="9"/>
  <c r="FW30" i="9"/>
  <c r="FW16" i="9"/>
  <c r="GA15" i="9"/>
  <c r="FR21" i="9"/>
  <c r="FS35" i="9"/>
  <c r="FZ34" i="9"/>
  <c r="FS27" i="9"/>
  <c r="FY30" i="9"/>
  <c r="GC32" i="9"/>
  <c r="FX26" i="9"/>
  <c r="FY25" i="9"/>
  <c r="FS15" i="9"/>
  <c r="FW7" i="9"/>
  <c r="FX36" i="9"/>
  <c r="GE29" i="9"/>
  <c r="GD27" i="9"/>
  <c r="GB16" i="9"/>
  <c r="GE9" i="9"/>
  <c r="FW8" i="9"/>
  <c r="GD16" i="9"/>
  <c r="GB30" i="9"/>
  <c r="GB35" i="9"/>
  <c r="GD33" i="9"/>
  <c r="FR36" i="9"/>
  <c r="GE35" i="9"/>
  <c r="GC11" i="9"/>
  <c r="FT23" i="9"/>
  <c r="FS16" i="9"/>
  <c r="FT18" i="9"/>
  <c r="FU8" i="9"/>
  <c r="FZ11" i="9"/>
  <c r="FS23" i="9"/>
  <c r="GC17" i="9"/>
  <c r="FZ26" i="9"/>
  <c r="FR22" i="9"/>
  <c r="FT33" i="9"/>
  <c r="FV30" i="9"/>
  <c r="FT10" i="9"/>
  <c r="P16" i="8" a="1"/>
  <c r="FT26" i="9"/>
  <c r="FZ12" i="9"/>
  <c r="GE31" i="9"/>
  <c r="FT35" i="9"/>
  <c r="FT29" i="9"/>
  <c r="FY12" i="9"/>
  <c r="FR32" i="9"/>
  <c r="FZ31" i="9"/>
  <c r="GD28" i="9"/>
  <c r="FR35" i="9"/>
  <c r="GD21" i="9"/>
  <c r="FU21" i="9"/>
  <c r="FT17" i="9"/>
  <c r="GD34" i="9"/>
  <c r="FX9" i="9"/>
  <c r="FS29" i="9"/>
  <c r="FW21" i="9"/>
  <c r="FU17" i="9"/>
  <c r="FS13" i="9"/>
  <c r="GB19" i="9"/>
  <c r="FY8" i="9"/>
  <c r="E16" i="8" a="1"/>
  <c r="GC27" i="9"/>
  <c r="FR31" i="9"/>
  <c r="FX28" i="9"/>
  <c r="FZ20" i="9"/>
  <c r="GE33" i="9"/>
  <c r="GE15" i="9"/>
  <c r="GD17" i="9"/>
  <c r="I23" i="13"/>
  <c r="FX24" i="9"/>
  <c r="FU35" i="9"/>
  <c r="FT13" i="9"/>
  <c r="FV11" i="9"/>
  <c r="FY18" i="9"/>
  <c r="FV13" i="9"/>
  <c r="K25" i="13"/>
  <c r="D16" i="8" a="1"/>
  <c r="GD20" i="9"/>
  <c r="FS12" i="9"/>
  <c r="FS31" i="9"/>
  <c r="GA16" i="9"/>
  <c r="FX27" i="9"/>
  <c r="GD23" i="9"/>
  <c r="GB11" i="9"/>
  <c r="FY13" i="9"/>
  <c r="FY27" i="9"/>
  <c r="FZ30" i="9"/>
  <c r="FT24" i="9"/>
  <c r="FV20" i="9"/>
  <c r="FV35" i="9"/>
  <c r="GA34" i="9"/>
  <c r="FY24" i="9"/>
  <c r="FU15" i="9"/>
  <c r="GB9" i="9"/>
  <c r="FY35" i="9"/>
  <c r="FU13" i="9"/>
  <c r="FT21" i="9"/>
  <c r="FT30" i="9"/>
  <c r="FS11" i="9"/>
  <c r="FW26" i="9"/>
  <c r="GD22" i="9"/>
  <c r="GD14" i="9"/>
  <c r="FW25" i="9"/>
  <c r="FY36" i="9"/>
  <c r="GD31" i="9"/>
  <c r="FR17" i="9"/>
  <c r="FY31" i="9"/>
  <c r="FV32" i="9"/>
  <c r="FR18" i="9"/>
  <c r="GB31" i="9"/>
  <c r="FV22" i="9"/>
  <c r="FV9" i="9"/>
  <c r="GD29" i="9"/>
  <c r="GC36" i="9"/>
  <c r="GA21" i="9"/>
  <c r="GE28" i="9"/>
  <c r="FW34" i="9"/>
  <c r="GB22" i="9"/>
  <c r="GE17" i="9"/>
  <c r="GE23" i="9"/>
  <c r="GC9" i="9"/>
  <c r="GC35" i="9"/>
  <c r="FV28" i="9"/>
  <c r="GA9" i="9"/>
  <c r="FV31" i="9"/>
  <c r="GB18" i="9"/>
  <c r="GE18" i="9"/>
  <c r="FU10" i="9"/>
  <c r="FV16" i="9"/>
  <c r="GE13" i="9"/>
  <c r="GA24" i="9"/>
  <c r="FR14" i="9"/>
  <c r="FR26" i="9"/>
  <c r="GC16" i="9"/>
  <c r="FV33" i="9"/>
  <c r="FT9" i="9"/>
  <c r="FT8" i="9"/>
  <c r="GC12" i="9"/>
  <c r="FZ27" i="9"/>
  <c r="FX22" i="9"/>
  <c r="FR20" i="9"/>
  <c r="K16" i="8" a="1"/>
  <c r="L25" i="13" l="1"/>
  <c r="Q25" i="13"/>
  <c r="P25" i="13"/>
  <c r="AA25" i="13"/>
  <c r="AE25" i="13"/>
  <c r="AC25" i="13"/>
  <c r="M25" i="13"/>
  <c r="D25" i="13"/>
  <c r="E25" i="13"/>
  <c r="H25" i="13"/>
  <c r="F25" i="13"/>
  <c r="G25" i="13"/>
  <c r="B26" i="13"/>
  <c r="F17" i="6"/>
  <c r="GT5" i="9"/>
  <c r="C15" i="8"/>
  <c r="M16" i="8"/>
  <c r="J16" i="8"/>
  <c r="G16" i="8"/>
  <c r="Q16" i="8"/>
  <c r="H16" i="8"/>
  <c r="E16" i="8"/>
  <c r="P16" i="8"/>
  <c r="K16" i="8"/>
  <c r="D16" i="8"/>
  <c r="I16" i="8"/>
  <c r="L16" i="8"/>
  <c r="N16" i="8"/>
  <c r="O16" i="8"/>
  <c r="F16" i="8"/>
  <c r="B18" i="8"/>
  <c r="GO8" i="9"/>
  <c r="GK24" i="9"/>
  <c r="GK11" i="9"/>
  <c r="GO17" i="9"/>
  <c r="GM36" i="9"/>
  <c r="GJ22" i="9"/>
  <c r="GI36" i="9"/>
  <c r="GQ24" i="9"/>
  <c r="GQ28" i="9"/>
  <c r="GK32" i="9"/>
  <c r="GF13" i="9"/>
  <c r="GM17" i="9"/>
  <c r="GK34" i="9"/>
  <c r="GS34" i="9"/>
  <c r="GK8" i="9"/>
  <c r="GI24" i="9"/>
  <c r="GN18" i="9"/>
  <c r="GJ28" i="9"/>
  <c r="GL21" i="9"/>
  <c r="GJ7" i="9"/>
  <c r="GP34" i="9"/>
  <c r="GH14" i="9"/>
  <c r="GG32" i="9"/>
  <c r="GK36" i="9"/>
  <c r="GH16" i="9"/>
  <c r="GM11" i="9"/>
  <c r="GF28" i="9"/>
  <c r="GO34" i="9"/>
  <c r="Q17" i="8" a="1"/>
  <c r="GR13" i="9"/>
  <c r="GJ23" i="9"/>
  <c r="GM26" i="9"/>
  <c r="GP12" i="9"/>
  <c r="GS26" i="9"/>
  <c r="GG31" i="9"/>
  <c r="GJ18" i="9"/>
  <c r="GF29" i="9"/>
  <c r="GP15" i="9"/>
  <c r="GP31" i="9"/>
  <c r="GF36" i="9"/>
  <c r="GQ13" i="9"/>
  <c r="GI15" i="9"/>
  <c r="GI31" i="9"/>
  <c r="GG13" i="9"/>
  <c r="GO15" i="9"/>
  <c r="GG36" i="9"/>
  <c r="GG23" i="9"/>
  <c r="GJ14" i="9"/>
  <c r="GF31" i="9"/>
  <c r="GR35" i="9"/>
  <c r="GS10" i="9"/>
  <c r="GM24" i="9"/>
  <c r="GG11" i="9"/>
  <c r="GH36" i="9"/>
  <c r="GJ34" i="9"/>
  <c r="GN30" i="9"/>
  <c r="GH18" i="9"/>
  <c r="GP21" i="9"/>
  <c r="GI11" i="9"/>
  <c r="GJ25" i="9"/>
  <c r="N17" i="8" a="1"/>
  <c r="GM29" i="9"/>
  <c r="GJ10" i="9"/>
  <c r="GF18" i="9"/>
  <c r="GG18" i="9"/>
  <c r="GF8" i="9"/>
  <c r="GL20" i="9"/>
  <c r="GI10" i="9"/>
  <c r="GN17" i="9"/>
  <c r="GN28" i="9"/>
  <c r="GG15" i="9"/>
  <c r="GG29" i="9"/>
  <c r="GI35" i="9"/>
  <c r="GM32" i="9"/>
  <c r="GR16" i="9"/>
  <c r="GG28" i="9"/>
  <c r="GI12" i="9"/>
  <c r="GK22" i="9"/>
  <c r="J17" i="8" a="1"/>
  <c r="GM13" i="9"/>
  <c r="GI20" i="9"/>
  <c r="GK10" i="9"/>
  <c r="GN20" i="9"/>
  <c r="GN19" i="9"/>
  <c r="GQ17" i="9"/>
  <c r="GO20" i="9"/>
  <c r="GH12" i="9"/>
  <c r="GN31" i="9"/>
  <c r="GG17" i="9"/>
  <c r="GP27" i="9"/>
  <c r="GO14" i="9"/>
  <c r="GO10" i="9"/>
  <c r="GP35" i="9"/>
  <c r="GR9" i="9"/>
  <c r="GQ20" i="9"/>
  <c r="GR20" i="9"/>
  <c r="GG16" i="9"/>
  <c r="GS33" i="9"/>
  <c r="GO32" i="9"/>
  <c r="GF7" i="9"/>
  <c r="GM33" i="9"/>
  <c r="GH21" i="9"/>
  <c r="GI17" i="9"/>
  <c r="GJ32" i="9"/>
  <c r="GF32" i="9"/>
  <c r="GQ32" i="9"/>
  <c r="GQ14" i="9"/>
  <c r="GG20" i="9"/>
  <c r="GS30" i="9"/>
  <c r="GH15" i="9"/>
  <c r="GS13" i="9"/>
  <c r="C26" i="13"/>
  <c r="GJ36" i="9"/>
  <c r="GG19" i="9"/>
  <c r="GG7" i="9"/>
  <c r="GL12" i="9"/>
  <c r="GR15" i="9"/>
  <c r="GH30" i="9"/>
  <c r="GI22" i="9"/>
  <c r="GH32" i="9"/>
  <c r="GL9" i="9"/>
  <c r="GO16" i="9"/>
  <c r="GR28" i="9"/>
  <c r="GJ30" i="9"/>
  <c r="GG10" i="9"/>
  <c r="GR19" i="9"/>
  <c r="GM31" i="9"/>
  <c r="GL18" i="9"/>
  <c r="GI23" i="9"/>
  <c r="GM14" i="9"/>
  <c r="GQ29" i="9"/>
  <c r="GP23" i="9"/>
  <c r="GG30" i="9"/>
  <c r="GG21" i="9"/>
  <c r="GK14" i="9"/>
  <c r="GN13" i="9"/>
  <c r="GS27" i="9"/>
  <c r="GI18" i="9"/>
  <c r="GL23" i="9"/>
  <c r="GH35" i="9"/>
  <c r="GI7" i="9"/>
  <c r="GN35" i="9"/>
  <c r="GP32" i="9"/>
  <c r="GJ9" i="9"/>
  <c r="GH20" i="9"/>
  <c r="GI21" i="9"/>
  <c r="GL11" i="9"/>
  <c r="GI13" i="9"/>
  <c r="GJ19" i="9"/>
  <c r="GO22" i="9"/>
  <c r="GF34" i="9"/>
  <c r="GG34" i="9"/>
  <c r="GM25" i="9"/>
  <c r="GO30" i="9"/>
  <c r="GJ16" i="9"/>
  <c r="GM22" i="9"/>
  <c r="GI9" i="9"/>
  <c r="GP28" i="9"/>
  <c r="GH24" i="9"/>
  <c r="GI25" i="9"/>
  <c r="GP17" i="9"/>
  <c r="GP30" i="9"/>
  <c r="GH11" i="9"/>
  <c r="GJ8" i="9"/>
  <c r="GI27" i="9"/>
  <c r="GK19" i="9"/>
  <c r="GK30" i="9"/>
  <c r="GN23" i="9"/>
  <c r="GR21" i="9"/>
  <c r="GN34" i="9"/>
  <c r="GN8" i="9"/>
  <c r="GR27" i="9"/>
  <c r="GL35" i="9"/>
  <c r="GQ8" i="9"/>
  <c r="GL27" i="9"/>
  <c r="GS19" i="9"/>
  <c r="GS24" i="9"/>
  <c r="GO36" i="9"/>
  <c r="GR11" i="9"/>
  <c r="GR12" i="9"/>
  <c r="GI26" i="9"/>
  <c r="GG27" i="9"/>
  <c r="GG26" i="9"/>
  <c r="GJ31" i="9"/>
  <c r="GQ25" i="9"/>
  <c r="GI16" i="9"/>
  <c r="GM19" i="9"/>
  <c r="GH28" i="9"/>
  <c r="GM28" i="9"/>
  <c r="GQ30" i="9"/>
  <c r="GO21" i="9"/>
  <c r="K26" i="13"/>
  <c r="GK15" i="9"/>
  <c r="GR24" i="9"/>
  <c r="GO19" i="9"/>
  <c r="GK26" i="9"/>
  <c r="L17" i="8" a="1"/>
  <c r="GK25" i="9"/>
  <c r="GH19" i="9"/>
  <c r="GF17" i="9"/>
  <c r="GR26" i="9"/>
  <c r="GP9" i="9"/>
  <c r="GH13" i="9"/>
  <c r="GL32" i="9"/>
  <c r="GF19" i="9"/>
  <c r="GP7" i="9"/>
  <c r="GL24" i="9"/>
  <c r="GS25" i="9"/>
  <c r="GJ21" i="9"/>
  <c r="GL13" i="9"/>
  <c r="GS20" i="9"/>
  <c r="GH29" i="9"/>
  <c r="GQ15" i="9"/>
  <c r="GN22" i="9"/>
  <c r="GR18" i="9"/>
  <c r="GN32" i="9"/>
  <c r="E17" i="8" a="1"/>
  <c r="GN27" i="9"/>
  <c r="GL30" i="9"/>
  <c r="GI34" i="9"/>
  <c r="GR31" i="9"/>
  <c r="GS22" i="9"/>
  <c r="GG22" i="9"/>
  <c r="GO28" i="9"/>
  <c r="GP22" i="9"/>
  <c r="GK7" i="9"/>
  <c r="GN15" i="9"/>
  <c r="GH8" i="9"/>
  <c r="GQ16" i="9"/>
  <c r="GF35" i="9"/>
  <c r="GL16" i="9"/>
  <c r="GJ24" i="9"/>
  <c r="I17" i="8" a="1"/>
  <c r="GH34" i="9"/>
  <c r="GQ26" i="9"/>
  <c r="GI29" i="9"/>
  <c r="GN7" i="9"/>
  <c r="GH22" i="9"/>
  <c r="GK23" i="9"/>
  <c r="GR22" i="9"/>
  <c r="GO35" i="9"/>
  <c r="GF30" i="9"/>
  <c r="GN36" i="9"/>
  <c r="GK20" i="9"/>
  <c r="GL25" i="9"/>
  <c r="GP18" i="9"/>
  <c r="GJ26" i="9"/>
  <c r="GR33" i="9"/>
  <c r="GI28" i="9"/>
  <c r="GH33" i="9"/>
  <c r="GF21" i="9"/>
  <c r="GQ23" i="9"/>
  <c r="GS18" i="9"/>
  <c r="GP8" i="9"/>
  <c r="GP10" i="9"/>
  <c r="GH17" i="9"/>
  <c r="GQ7" i="9"/>
  <c r="GO9" i="9"/>
  <c r="GN21" i="9"/>
  <c r="GF26" i="9"/>
  <c r="GL26" i="9"/>
  <c r="GS12" i="9"/>
  <c r="GL15" i="9"/>
  <c r="GL8" i="9"/>
  <c r="GF15" i="9"/>
  <c r="GJ20" i="9"/>
  <c r="M17" i="8" a="1"/>
  <c r="O17" i="8" a="1"/>
  <c r="GG24" i="9"/>
  <c r="GQ22" i="9"/>
  <c r="GS23" i="9"/>
  <c r="GM34" i="9"/>
  <c r="GR29" i="9"/>
  <c r="GF22" i="9"/>
  <c r="GS15" i="9"/>
  <c r="GS11" i="9"/>
  <c r="GJ12" i="9"/>
  <c r="GQ36" i="9"/>
  <c r="GF24" i="9"/>
  <c r="GF11" i="9"/>
  <c r="GN10" i="9"/>
  <c r="GM35" i="9"/>
  <c r="GJ33" i="9"/>
  <c r="GS31" i="9"/>
  <c r="GI33" i="9"/>
  <c r="GF10" i="9"/>
  <c r="GF9" i="9"/>
  <c r="GO18" i="9"/>
  <c r="GI32" i="9"/>
  <c r="GH25" i="9"/>
  <c r="GK16" i="9"/>
  <c r="GP20" i="9"/>
  <c r="GQ33" i="9"/>
  <c r="GS17" i="9"/>
  <c r="GF25" i="9"/>
  <c r="GP36" i="9"/>
  <c r="GK9" i="9"/>
  <c r="GO13" i="9"/>
  <c r="I25" i="13"/>
  <c r="GJ17" i="9"/>
  <c r="GM16" i="9"/>
  <c r="GM21" i="9"/>
  <c r="J25" i="13"/>
  <c r="GK27" i="9"/>
  <c r="GR10" i="9"/>
  <c r="GP19" i="9"/>
  <c r="GS35" i="9"/>
  <c r="GO26" i="9"/>
  <c r="GK28" i="9"/>
  <c r="G17" i="8" a="1"/>
  <c r="GQ34" i="9"/>
  <c r="GP14" i="9"/>
  <c r="GQ31" i="9"/>
  <c r="GK21" i="9"/>
  <c r="GN33" i="9"/>
  <c r="GP16" i="9"/>
  <c r="GS32" i="9"/>
  <c r="GN25" i="9"/>
  <c r="GK35" i="9"/>
  <c r="GG14" i="9"/>
  <c r="GK33" i="9"/>
  <c r="GS36" i="9"/>
  <c r="GF16" i="9"/>
  <c r="GH9" i="9"/>
  <c r="GN9" i="9"/>
  <c r="GM20" i="9"/>
  <c r="GM10" i="9"/>
  <c r="GP26" i="9"/>
  <c r="GL14" i="9"/>
  <c r="K17" i="8" a="1"/>
  <c r="GJ11" i="9"/>
  <c r="GP13" i="9"/>
  <c r="GQ21" i="9"/>
  <c r="GR17" i="9"/>
  <c r="GS9" i="9"/>
  <c r="D17" i="8" a="1"/>
  <c r="GN24" i="9"/>
  <c r="GI14" i="9"/>
  <c r="GR23" i="9"/>
  <c r="GO25" i="9"/>
  <c r="GQ18" i="9"/>
  <c r="GH23" i="9"/>
  <c r="GH27" i="9"/>
  <c r="GR8" i="9"/>
  <c r="GI19" i="9"/>
  <c r="GF12" i="9"/>
  <c r="GJ13" i="9"/>
  <c r="GM9" i="9"/>
  <c r="GM8" i="9"/>
  <c r="GF33" i="9"/>
  <c r="GL34" i="9"/>
  <c r="GJ29" i="9"/>
  <c r="GH10" i="9"/>
  <c r="GP24" i="9"/>
  <c r="GH7" i="9"/>
  <c r="GL19" i="9"/>
  <c r="GG33" i="9"/>
  <c r="GJ27" i="9"/>
  <c r="GR25" i="9"/>
  <c r="GJ15" i="9"/>
  <c r="GN26" i="9"/>
  <c r="GR32" i="9"/>
  <c r="GP11" i="9"/>
  <c r="GP25" i="9"/>
  <c r="GM27" i="9"/>
  <c r="GK29" i="9"/>
  <c r="GK13" i="9"/>
  <c r="GR7" i="9"/>
  <c r="GN16" i="9"/>
  <c r="GK18" i="9"/>
  <c r="GG12" i="9"/>
  <c r="GL36" i="9"/>
  <c r="GH31" i="9"/>
  <c r="GS7" i="9"/>
  <c r="GL17" i="9"/>
  <c r="GN14" i="9"/>
  <c r="GL29" i="9"/>
  <c r="GN29" i="9"/>
  <c r="GI8" i="9"/>
  <c r="GF14" i="9"/>
  <c r="GS8" i="9"/>
  <c r="GM18" i="9"/>
  <c r="GQ11" i="9"/>
  <c r="GS29" i="9"/>
  <c r="GH26" i="9"/>
  <c r="GO7" i="9"/>
  <c r="GN12" i="9"/>
  <c r="GQ10" i="9"/>
  <c r="GO24" i="9"/>
  <c r="GJ35" i="9"/>
  <c r="GO23" i="9"/>
  <c r="GR14" i="9"/>
  <c r="GS28" i="9"/>
  <c r="GQ12" i="9"/>
  <c r="H17" i="8" a="1"/>
  <c r="GK31" i="9"/>
  <c r="GO27" i="9"/>
  <c r="GL10" i="9"/>
  <c r="GL7" i="9"/>
  <c r="GO12" i="9"/>
  <c r="GF27" i="9"/>
  <c r="GK12" i="9"/>
  <c r="GQ35" i="9"/>
  <c r="GG35" i="9"/>
  <c r="GL22" i="9"/>
  <c r="GR36" i="9"/>
  <c r="GO29" i="9"/>
  <c r="GM30" i="9"/>
  <c r="GM23" i="9"/>
  <c r="GQ19" i="9"/>
  <c r="GR30" i="9"/>
  <c r="GP33" i="9"/>
  <c r="GS21" i="9"/>
  <c r="F17" i="8" a="1"/>
  <c r="GF20" i="9"/>
  <c r="GS16" i="9"/>
  <c r="GF23" i="9"/>
  <c r="GR34" i="9"/>
  <c r="GK17" i="9"/>
  <c r="GG9" i="9"/>
  <c r="GI30" i="9"/>
  <c r="GG8" i="9"/>
  <c r="GO31" i="9"/>
  <c r="GQ27" i="9"/>
  <c r="GL31" i="9"/>
  <c r="GM15" i="9"/>
  <c r="GL33" i="9"/>
  <c r="GN11" i="9"/>
  <c r="GP29" i="9"/>
  <c r="GG25" i="9"/>
  <c r="GO33" i="9"/>
  <c r="GM7" i="9"/>
  <c r="GS14" i="9"/>
  <c r="P17" i="8" a="1"/>
  <c r="GM12" i="9"/>
  <c r="GO11" i="9"/>
  <c r="GQ9" i="9"/>
  <c r="GL28" i="9"/>
  <c r="L26" i="13" l="1"/>
  <c r="Q26" i="13"/>
  <c r="P26" i="13"/>
  <c r="AA26" i="13"/>
  <c r="AE26" i="13"/>
  <c r="AC26" i="13"/>
  <c r="M26" i="13"/>
  <c r="F26" i="13"/>
  <c r="H26" i="13"/>
  <c r="E26" i="13"/>
  <c r="D26" i="13"/>
  <c r="G26" i="13"/>
  <c r="B27" i="13"/>
  <c r="F18" i="6"/>
  <c r="HH5" i="9"/>
  <c r="J17" i="8"/>
  <c r="H17" i="8"/>
  <c r="D17" i="8"/>
  <c r="G17" i="8"/>
  <c r="K17" i="8"/>
  <c r="F17" i="8"/>
  <c r="M17" i="8"/>
  <c r="Q17" i="8"/>
  <c r="P17" i="8"/>
  <c r="N17" i="8"/>
  <c r="O17" i="8"/>
  <c r="L17" i="8"/>
  <c r="I17" i="8"/>
  <c r="E17" i="8"/>
  <c r="C16" i="8"/>
  <c r="B19" i="8"/>
  <c r="HF8" i="9"/>
  <c r="GU15" i="9"/>
  <c r="GT36" i="9"/>
  <c r="GT17" i="9"/>
  <c r="GZ11" i="9"/>
  <c r="GY13" i="9"/>
  <c r="HF16" i="9"/>
  <c r="GT19" i="9"/>
  <c r="HB12" i="9"/>
  <c r="HD31" i="9"/>
  <c r="HA11" i="9"/>
  <c r="HB31" i="9"/>
  <c r="GZ26" i="9"/>
  <c r="HG11" i="9"/>
  <c r="HD35" i="9"/>
  <c r="HB8" i="9"/>
  <c r="HA15" i="9"/>
  <c r="GT23" i="9"/>
  <c r="HC21" i="9"/>
  <c r="HE16" i="9"/>
  <c r="GY10" i="9"/>
  <c r="GV36" i="9"/>
  <c r="HA10" i="9"/>
  <c r="GW25" i="9"/>
  <c r="HF23" i="9"/>
  <c r="HG24" i="9"/>
  <c r="HG31" i="9"/>
  <c r="GY15" i="9"/>
  <c r="HA31" i="9"/>
  <c r="GU24" i="9"/>
  <c r="GW32" i="9"/>
  <c r="GV30" i="9"/>
  <c r="HD28" i="9"/>
  <c r="GY31" i="9"/>
  <c r="GX14" i="9"/>
  <c r="GT31" i="9"/>
  <c r="HE14" i="9"/>
  <c r="GW12" i="9"/>
  <c r="HE31" i="9"/>
  <c r="GT24" i="9"/>
  <c r="HC12" i="9"/>
  <c r="GW16" i="9"/>
  <c r="GY30" i="9"/>
  <c r="HG15" i="9"/>
  <c r="HC28" i="9"/>
  <c r="HC26" i="9"/>
  <c r="GT7" i="9"/>
  <c r="HA36" i="9"/>
  <c r="GW14" i="9"/>
  <c r="HE12" i="9"/>
  <c r="HE13" i="9"/>
  <c r="HG14" i="9"/>
  <c r="GV15" i="9"/>
  <c r="HG8" i="9"/>
  <c r="GT11" i="9"/>
  <c r="HD23" i="9"/>
  <c r="GY34" i="9"/>
  <c r="HB29" i="9"/>
  <c r="GU30" i="9"/>
  <c r="GY24" i="9"/>
  <c r="I18" i="8" a="1"/>
  <c r="HA32" i="9"/>
  <c r="GT32" i="9"/>
  <c r="I26" i="13"/>
  <c r="HG9" i="9"/>
  <c r="HE28" i="9"/>
  <c r="GV26" i="9"/>
  <c r="GU18" i="9"/>
  <c r="GV27" i="9"/>
  <c r="GX31" i="9"/>
  <c r="HD25" i="9"/>
  <c r="GU29" i="9"/>
  <c r="HE19" i="9"/>
  <c r="HD10" i="9"/>
  <c r="HC34" i="9"/>
  <c r="GU27" i="9"/>
  <c r="GZ36" i="9"/>
  <c r="GT34" i="9"/>
  <c r="HE36" i="9"/>
  <c r="HE9" i="9"/>
  <c r="GW23" i="9"/>
  <c r="GT18" i="9"/>
  <c r="HE25" i="9"/>
  <c r="GY11" i="9"/>
  <c r="HA25" i="9"/>
  <c r="GW8" i="9"/>
  <c r="HE34" i="9"/>
  <c r="GZ10" i="9"/>
  <c r="GX15" i="9"/>
  <c r="HF18" i="9"/>
  <c r="GW20" i="9"/>
  <c r="GY28" i="9"/>
  <c r="HE10" i="9"/>
  <c r="GV21" i="9"/>
  <c r="GU8" i="9"/>
  <c r="HD9" i="9"/>
  <c r="HD26" i="9"/>
  <c r="GV23" i="9"/>
  <c r="HG19" i="9"/>
  <c r="GV22" i="9"/>
  <c r="HB26" i="9"/>
  <c r="HG10" i="9"/>
  <c r="HG33" i="9"/>
  <c r="GY22" i="9"/>
  <c r="HC35" i="9"/>
  <c r="GU23" i="9"/>
  <c r="GT28" i="9"/>
  <c r="HA8" i="9"/>
  <c r="GZ20" i="9"/>
  <c r="HD19" i="9"/>
  <c r="HE11" i="9"/>
  <c r="GU26" i="9"/>
  <c r="GZ13" i="9"/>
  <c r="HB25" i="9"/>
  <c r="GY8" i="9"/>
  <c r="HC10" i="9"/>
  <c r="HF26" i="9"/>
  <c r="HF34" i="9"/>
  <c r="GU36" i="9"/>
  <c r="HD16" i="9"/>
  <c r="HA29" i="9"/>
  <c r="GX10" i="9"/>
  <c r="GV13" i="9"/>
  <c r="GY9" i="9"/>
  <c r="HC32" i="9"/>
  <c r="HG18" i="9"/>
  <c r="GX27" i="9"/>
  <c r="HA7" i="9"/>
  <c r="HA33" i="9"/>
  <c r="O18" i="8" a="1"/>
  <c r="HD18" i="9"/>
  <c r="HD13" i="9"/>
  <c r="GZ28" i="9"/>
  <c r="GU17" i="9"/>
  <c r="HC15" i="9"/>
  <c r="GV9" i="9"/>
  <c r="HB15" i="9"/>
  <c r="HB22" i="9"/>
  <c r="HB13" i="9"/>
  <c r="M18" i="8" a="1"/>
  <c r="GV19" i="9"/>
  <c r="GV7" i="9"/>
  <c r="HB24" i="9"/>
  <c r="GW26" i="9"/>
  <c r="GW30" i="9"/>
  <c r="GX12" i="9"/>
  <c r="HB18" i="9"/>
  <c r="GW11" i="9"/>
  <c r="HF9" i="9"/>
  <c r="HF14" i="9"/>
  <c r="HC8" i="9"/>
  <c r="GU25" i="9"/>
  <c r="GU33" i="9"/>
  <c r="HC11" i="9"/>
  <c r="GV35" i="9"/>
  <c r="GY20" i="9"/>
  <c r="J18" i="8" a="1"/>
  <c r="GZ33" i="9"/>
  <c r="HC36" i="9"/>
  <c r="GV24" i="9"/>
  <c r="GZ15" i="9"/>
  <c r="GT33" i="9"/>
  <c r="HE23" i="9"/>
  <c r="GU11" i="9"/>
  <c r="GT10" i="9"/>
  <c r="GV14" i="9"/>
  <c r="HG29" i="9"/>
  <c r="GY7" i="9"/>
  <c r="HF11" i="9"/>
  <c r="GY16" i="9"/>
  <c r="HA13" i="9"/>
  <c r="GT22" i="9"/>
  <c r="GT35" i="9"/>
  <c r="GX29" i="9"/>
  <c r="GT9" i="9"/>
  <c r="HB17" i="9"/>
  <c r="GX22" i="9"/>
  <c r="GU14" i="9"/>
  <c r="HC24" i="9"/>
  <c r="GY14" i="9"/>
  <c r="GZ14" i="9"/>
  <c r="HE29" i="9"/>
  <c r="HG20" i="9"/>
  <c r="HD24" i="9"/>
  <c r="HC23" i="9"/>
  <c r="HB20" i="9"/>
  <c r="HG7" i="9"/>
  <c r="GV17" i="9"/>
  <c r="GY12" i="9"/>
  <c r="GY25" i="9"/>
  <c r="HD22" i="9"/>
  <c r="GX33" i="9"/>
  <c r="HC33" i="9"/>
  <c r="HD30" i="9"/>
  <c r="GZ9" i="9"/>
  <c r="GZ7" i="9"/>
  <c r="HA18" i="9"/>
  <c r="GX20" i="9"/>
  <c r="HF7" i="9"/>
  <c r="HG32" i="9"/>
  <c r="GZ17" i="9"/>
  <c r="GW19" i="9"/>
  <c r="HC7" i="9"/>
  <c r="HA16" i="9"/>
  <c r="GZ35" i="9"/>
  <c r="K27" i="13"/>
  <c r="GZ22" i="9"/>
  <c r="HE17" i="9"/>
  <c r="HB34" i="9"/>
  <c r="HD12" i="9"/>
  <c r="HE21" i="9"/>
  <c r="N18" i="8" a="1"/>
  <c r="HF15" i="9"/>
  <c r="HA22" i="9"/>
  <c r="HB7" i="9"/>
  <c r="HD14" i="9"/>
  <c r="GX21" i="9"/>
  <c r="GX9" i="9"/>
  <c r="HF36" i="9"/>
  <c r="GX28" i="9"/>
  <c r="HE18" i="9"/>
  <c r="GY26" i="9"/>
  <c r="GV10" i="9"/>
  <c r="HA23" i="9"/>
  <c r="GX36" i="9"/>
  <c r="GY33" i="9"/>
  <c r="D18" i="8" a="1"/>
  <c r="HE33" i="9"/>
  <c r="HD27" i="9"/>
  <c r="GT8" i="9"/>
  <c r="GW34" i="9"/>
  <c r="GU7" i="9"/>
  <c r="HG30" i="9"/>
  <c r="HB19" i="9"/>
  <c r="HE22" i="9"/>
  <c r="HF22" i="9"/>
  <c r="GV33" i="9"/>
  <c r="GV11" i="9"/>
  <c r="HG36" i="9"/>
  <c r="GX17" i="9"/>
  <c r="HE35" i="9"/>
  <c r="HC27" i="9"/>
  <c r="HF29" i="9"/>
  <c r="GY21" i="9"/>
  <c r="GX8" i="9"/>
  <c r="HF19" i="9"/>
  <c r="HD21" i="9"/>
  <c r="HA24" i="9"/>
  <c r="HA34" i="9"/>
  <c r="HD32" i="9"/>
  <c r="HA12" i="9"/>
  <c r="GW33" i="9"/>
  <c r="GZ8" i="9"/>
  <c r="GZ23" i="9"/>
  <c r="HD20" i="9"/>
  <c r="HC20" i="9"/>
  <c r="HF12" i="9"/>
  <c r="HF27" i="9"/>
  <c r="E18" i="8" a="1"/>
  <c r="HG17" i="9"/>
  <c r="GU22" i="9"/>
  <c r="GX24" i="9"/>
  <c r="G18" i="8" a="1"/>
  <c r="HG13" i="9"/>
  <c r="C27" i="13"/>
  <c r="HF33" i="9"/>
  <c r="HD34" i="9"/>
  <c r="HB16" i="9"/>
  <c r="GW36" i="9"/>
  <c r="HB14" i="9"/>
  <c r="GX26" i="9"/>
  <c r="GT13" i="9"/>
  <c r="HE8" i="9"/>
  <c r="GY35" i="9"/>
  <c r="HE24" i="9"/>
  <c r="GW18" i="9"/>
  <c r="GU16" i="9"/>
  <c r="GX19" i="9"/>
  <c r="J26" i="13"/>
  <c r="GZ29" i="9"/>
  <c r="GZ32" i="9"/>
  <c r="HG25" i="9"/>
  <c r="HG23" i="9"/>
  <c r="HF17" i="9"/>
  <c r="GU9" i="9"/>
  <c r="HE32" i="9"/>
  <c r="GY27" i="9"/>
  <c r="HD7" i="9"/>
  <c r="HA35" i="9"/>
  <c r="GW13" i="9"/>
  <c r="GZ19" i="9"/>
  <c r="HG21" i="9"/>
  <c r="HB23" i="9"/>
  <c r="F18" i="8" a="1"/>
  <c r="GW17" i="9"/>
  <c r="GY19" i="9"/>
  <c r="HA28" i="9"/>
  <c r="HG28" i="9"/>
  <c r="GU21" i="9"/>
  <c r="HA30" i="9"/>
  <c r="GZ21" i="9"/>
  <c r="GV31" i="9"/>
  <c r="HG26" i="9"/>
  <c r="GV8" i="9"/>
  <c r="GX23" i="9"/>
  <c r="GV20" i="9"/>
  <c r="GT16" i="9"/>
  <c r="GW35" i="9"/>
  <c r="HC16" i="9"/>
  <c r="HD8" i="9"/>
  <c r="GT14" i="9"/>
  <c r="HF10" i="9"/>
  <c r="HA26" i="9"/>
  <c r="GT26" i="9"/>
  <c r="GV29" i="9"/>
  <c r="HA9" i="9"/>
  <c r="GV34" i="9"/>
  <c r="GU31" i="9"/>
  <c r="GV25" i="9"/>
  <c r="P18" i="8" a="1"/>
  <c r="HB27" i="9"/>
  <c r="GT15" i="9"/>
  <c r="HB30" i="9"/>
  <c r="HD33" i="9"/>
  <c r="GY17" i="9"/>
  <c r="GZ24" i="9"/>
  <c r="HB32" i="9"/>
  <c r="HF35" i="9"/>
  <c r="HC31" i="9"/>
  <c r="GV28" i="9"/>
  <c r="GW31" i="9"/>
  <c r="HF20" i="9"/>
  <c r="HG12" i="9"/>
  <c r="HE7" i="9"/>
  <c r="GZ31" i="9"/>
  <c r="HA27" i="9"/>
  <c r="HB9" i="9"/>
  <c r="GU35" i="9"/>
  <c r="GV16" i="9"/>
  <c r="GV12" i="9"/>
  <c r="GU13" i="9"/>
  <c r="GY23" i="9"/>
  <c r="HE26" i="9"/>
  <c r="GW27" i="9"/>
  <c r="K18" i="8" a="1"/>
  <c r="GT20" i="9"/>
  <c r="HD11" i="9"/>
  <c r="GW9" i="9"/>
  <c r="GW21" i="9"/>
  <c r="HC29" i="9"/>
  <c r="HB21" i="9"/>
  <c r="GZ18" i="9"/>
  <c r="HC22" i="9"/>
  <c r="HA17" i="9"/>
  <c r="GX18" i="9"/>
  <c r="GU32" i="9"/>
  <c r="HC30" i="9"/>
  <c r="HA21" i="9"/>
  <c r="GY36" i="9"/>
  <c r="GZ16" i="9"/>
  <c r="HD17" i="9"/>
  <c r="HC18" i="9"/>
  <c r="GY18" i="9"/>
  <c r="HG22" i="9"/>
  <c r="HA20" i="9"/>
  <c r="GW10" i="9"/>
  <c r="HC25" i="9"/>
  <c r="GW28" i="9"/>
  <c r="GY32" i="9"/>
  <c r="HC14" i="9"/>
  <c r="GT25" i="9"/>
  <c r="HC17" i="9"/>
  <c r="HG27" i="9"/>
  <c r="HA19" i="9"/>
  <c r="HC13" i="9"/>
  <c r="GT27" i="9"/>
  <c r="GT30" i="9"/>
  <c r="GX25" i="9"/>
  <c r="HG34" i="9"/>
  <c r="HF28" i="9"/>
  <c r="HF25" i="9"/>
  <c r="GU10" i="9"/>
  <c r="GW7" i="9"/>
  <c r="GX32" i="9"/>
  <c r="GZ12" i="9"/>
  <c r="HE30" i="9"/>
  <c r="GU12" i="9"/>
  <c r="HF21" i="9"/>
  <c r="HB35" i="9"/>
  <c r="L18" i="8" a="1"/>
  <c r="GT12" i="9"/>
  <c r="GW24" i="9"/>
  <c r="HE27" i="9"/>
  <c r="HA14" i="9"/>
  <c r="GU34" i="9"/>
  <c r="GX30" i="9"/>
  <c r="HF31" i="9"/>
  <c r="GV18" i="9"/>
  <c r="HG16" i="9"/>
  <c r="HB36" i="9"/>
  <c r="GX35" i="9"/>
  <c r="HF13" i="9"/>
  <c r="HD15" i="9"/>
  <c r="HE15" i="9"/>
  <c r="GZ34" i="9"/>
  <c r="GZ30" i="9"/>
  <c r="GV32" i="9"/>
  <c r="GX16" i="9"/>
  <c r="HF32" i="9"/>
  <c r="HB28" i="9"/>
  <c r="HD36" i="9"/>
  <c r="GT21" i="9"/>
  <c r="HC19" i="9"/>
  <c r="GX13" i="9"/>
  <c r="GT29" i="9"/>
  <c r="GX7" i="9"/>
  <c r="GU28" i="9"/>
  <c r="GX11" i="9"/>
  <c r="GW15" i="9"/>
  <c r="GZ27" i="9"/>
  <c r="Q18" i="8" a="1"/>
  <c r="GU20" i="9"/>
  <c r="GZ25" i="9"/>
  <c r="HF24" i="9"/>
  <c r="HB11" i="9"/>
  <c r="GW22" i="9"/>
  <c r="HD29" i="9"/>
  <c r="GY29" i="9"/>
  <c r="H18" i="8" a="1"/>
  <c r="HF30" i="9"/>
  <c r="GU19" i="9"/>
  <c r="HB10" i="9"/>
  <c r="GX34" i="9"/>
  <c r="HE20" i="9"/>
  <c r="HC9" i="9"/>
  <c r="HG35" i="9"/>
  <c r="HB33" i="9"/>
  <c r="GW29" i="9"/>
  <c r="L27" i="13" l="1"/>
  <c r="Q27" i="13"/>
  <c r="P27" i="13"/>
  <c r="AA27" i="13"/>
  <c r="AE27" i="13"/>
  <c r="AC27" i="13"/>
  <c r="M27" i="13"/>
  <c r="H27" i="13"/>
  <c r="G27" i="13"/>
  <c r="F27" i="13"/>
  <c r="E27" i="13"/>
  <c r="D27" i="13"/>
  <c r="B28" i="13"/>
  <c r="F19" i="6"/>
  <c r="HV5" i="9"/>
  <c r="I18" i="8"/>
  <c r="K18" i="8"/>
  <c r="N18" i="8"/>
  <c r="L18" i="8"/>
  <c r="D18" i="8"/>
  <c r="F18" i="8"/>
  <c r="J18" i="8"/>
  <c r="E18" i="8"/>
  <c r="P18" i="8"/>
  <c r="Q18" i="8"/>
  <c r="O18" i="8"/>
  <c r="M18" i="8"/>
  <c r="H18" i="8"/>
  <c r="G18" i="8"/>
  <c r="C17" i="8"/>
  <c r="B20" i="8"/>
  <c r="HR27" i="9"/>
  <c r="HS7" i="9"/>
  <c r="HO10" i="9"/>
  <c r="HM24" i="9"/>
  <c r="HI28" i="9"/>
  <c r="HJ16" i="9"/>
  <c r="HL34" i="9"/>
  <c r="HR20" i="9"/>
  <c r="HS19" i="9"/>
  <c r="HL33" i="9"/>
  <c r="HT30" i="9"/>
  <c r="HR25" i="9"/>
  <c r="HU13" i="9"/>
  <c r="HK26" i="9"/>
  <c r="HH8" i="9"/>
  <c r="HQ28" i="9"/>
  <c r="P19" i="8" a="1"/>
  <c r="HJ15" i="9"/>
  <c r="HQ35" i="9"/>
  <c r="HL8" i="9"/>
  <c r="HQ25" i="9"/>
  <c r="HP23" i="9"/>
  <c r="HO8" i="9"/>
  <c r="HU22" i="9"/>
  <c r="HR15" i="9"/>
  <c r="HH35" i="9"/>
  <c r="HI18" i="9"/>
  <c r="HQ23" i="9"/>
  <c r="HP36" i="9"/>
  <c r="HJ9" i="9"/>
  <c r="HT13" i="9"/>
  <c r="HN32" i="9"/>
  <c r="HK17" i="9"/>
  <c r="HK18" i="9"/>
  <c r="HR8" i="9"/>
  <c r="HK14" i="9"/>
  <c r="HI33" i="9"/>
  <c r="HM19" i="9"/>
  <c r="HH13" i="9"/>
  <c r="HK29" i="9"/>
  <c r="HQ10" i="9"/>
  <c r="HU26" i="9"/>
  <c r="HP29" i="9"/>
  <c r="HN24" i="9"/>
  <c r="HU34" i="9"/>
  <c r="HM17" i="9"/>
  <c r="HM23" i="9"/>
  <c r="HP35" i="9"/>
  <c r="HT15" i="9"/>
  <c r="HT16" i="9"/>
  <c r="HO25" i="9"/>
  <c r="HI10" i="9"/>
  <c r="HH30" i="9"/>
  <c r="HS27" i="9"/>
  <c r="HQ7" i="9"/>
  <c r="HO22" i="9"/>
  <c r="HP9" i="9"/>
  <c r="HN33" i="9"/>
  <c r="HN11" i="9"/>
  <c r="HM30" i="9"/>
  <c r="HH17" i="9"/>
  <c r="HP13" i="9"/>
  <c r="HT17" i="9"/>
  <c r="HT27" i="9"/>
  <c r="HL13" i="9"/>
  <c r="HM14" i="9"/>
  <c r="HH36" i="9"/>
  <c r="E19" i="8" a="1"/>
  <c r="J27" i="13"/>
  <c r="HU9" i="9"/>
  <c r="HH31" i="9"/>
  <c r="HS31" i="9"/>
  <c r="HU10" i="9"/>
  <c r="HI32" i="9"/>
  <c r="HT28" i="9"/>
  <c r="HK21" i="9"/>
  <c r="HQ27" i="9"/>
  <c r="HR22" i="9"/>
  <c r="HK32" i="9"/>
  <c r="HU16" i="9"/>
  <c r="HO23" i="9"/>
  <c r="HT26" i="9"/>
  <c r="HI11" i="9"/>
  <c r="HT9" i="9"/>
  <c r="HR21" i="9"/>
  <c r="HQ30" i="9"/>
  <c r="HH22" i="9"/>
  <c r="HH9" i="9"/>
  <c r="HM15" i="9"/>
  <c r="HK30" i="9"/>
  <c r="I19" i="8" a="1"/>
  <c r="HJ30" i="9"/>
  <c r="HQ11" i="9"/>
  <c r="HP31" i="9"/>
  <c r="HI29" i="9"/>
  <c r="HJ10" i="9"/>
  <c r="HQ31" i="9"/>
  <c r="HS12" i="9"/>
  <c r="HI26" i="9"/>
  <c r="HI27" i="9"/>
  <c r="HQ16" i="9"/>
  <c r="HS18" i="9"/>
  <c r="HM7" i="9"/>
  <c r="HQ22" i="9"/>
  <c r="HN30" i="9"/>
  <c r="HI34" i="9"/>
  <c r="HR23" i="9"/>
  <c r="HT34" i="9"/>
  <c r="HL16" i="9"/>
  <c r="HR31" i="9"/>
  <c r="HT20" i="9"/>
  <c r="HM18" i="9"/>
  <c r="HK36" i="9"/>
  <c r="HI30" i="9"/>
  <c r="HL31" i="9"/>
  <c r="L19" i="8" a="1"/>
  <c r="HN20" i="9"/>
  <c r="HP10" i="9"/>
  <c r="HH20" i="9"/>
  <c r="HP16" i="9"/>
  <c r="HU15" i="9"/>
  <c r="F19" i="8" a="1"/>
  <c r="HO31" i="9"/>
  <c r="HU7" i="9"/>
  <c r="HM27" i="9"/>
  <c r="HO7" i="9"/>
  <c r="HM8" i="9"/>
  <c r="HP21" i="9"/>
  <c r="HU20" i="9"/>
  <c r="HO19" i="9"/>
  <c r="HQ19" i="9"/>
  <c r="HU33" i="9"/>
  <c r="HM20" i="9"/>
  <c r="HK15" i="9"/>
  <c r="HI31" i="9"/>
  <c r="HI12" i="9"/>
  <c r="HI15" i="9"/>
  <c r="HJ24" i="9"/>
  <c r="HS29" i="9"/>
  <c r="HO20" i="9"/>
  <c r="HM13" i="9"/>
  <c r="HN15" i="9"/>
  <c r="HM35" i="9"/>
  <c r="HL11" i="9"/>
  <c r="HH18" i="9"/>
  <c r="HQ9" i="9"/>
  <c r="HL19" i="9"/>
  <c r="HP11" i="9"/>
  <c r="HU18" i="9"/>
  <c r="HI17" i="9"/>
  <c r="HK22" i="9"/>
  <c r="HQ12" i="9"/>
  <c r="HS15" i="9"/>
  <c r="HO28" i="9"/>
  <c r="HO36" i="9"/>
  <c r="HO27" i="9"/>
  <c r="HQ34" i="9"/>
  <c r="HI23" i="9"/>
  <c r="HR28" i="9"/>
  <c r="HS23" i="9"/>
  <c r="HL25" i="9"/>
  <c r="HO16" i="9"/>
  <c r="HR11" i="9"/>
  <c r="HJ28" i="9"/>
  <c r="HN21" i="9"/>
  <c r="HU23" i="9"/>
  <c r="HJ19" i="9"/>
  <c r="HS13" i="9"/>
  <c r="HN7" i="9"/>
  <c r="HR13" i="9"/>
  <c r="HL9" i="9"/>
  <c r="HM26" i="9"/>
  <c r="HH19" i="9"/>
  <c r="HK28" i="9"/>
  <c r="HO26" i="9"/>
  <c r="HL15" i="9"/>
  <c r="HU28" i="9"/>
  <c r="HN9" i="9"/>
  <c r="HI36" i="9"/>
  <c r="HO12" i="9"/>
  <c r="HL26" i="9"/>
  <c r="HT7" i="9"/>
  <c r="HK8" i="9"/>
  <c r="HI35" i="9"/>
  <c r="HO15" i="9"/>
  <c r="HT21" i="9"/>
  <c r="HL18" i="9"/>
  <c r="HT19" i="9"/>
  <c r="HS25" i="9"/>
  <c r="HK33" i="9"/>
  <c r="HM9" i="9"/>
  <c r="HL17" i="9"/>
  <c r="HR7" i="9"/>
  <c r="HU12" i="9"/>
  <c r="HL36" i="9"/>
  <c r="HJ14" i="9"/>
  <c r="HJ34" i="9"/>
  <c r="HT35" i="9"/>
  <c r="HN34" i="9"/>
  <c r="HO29" i="9"/>
  <c r="HN18" i="9"/>
  <c r="HJ25" i="9"/>
  <c r="HL23" i="9"/>
  <c r="HO32" i="9"/>
  <c r="J19" i="8" a="1"/>
  <c r="HU21" i="9"/>
  <c r="HU27" i="9"/>
  <c r="HL21" i="9"/>
  <c r="HK10" i="9"/>
  <c r="HT10" i="9"/>
  <c r="H19" i="8" a="1"/>
  <c r="HQ15" i="9"/>
  <c r="HN27" i="9"/>
  <c r="HQ26" i="9"/>
  <c r="HQ17" i="9"/>
  <c r="HL24" i="9"/>
  <c r="HJ7" i="9"/>
  <c r="HN22" i="9"/>
  <c r="M19" i="8" a="1"/>
  <c r="HK16" i="9"/>
  <c r="HH7" i="9"/>
  <c r="HN36" i="9"/>
  <c r="HP20" i="9"/>
  <c r="HM31" i="9"/>
  <c r="HM10" i="9"/>
  <c r="HM33" i="9"/>
  <c r="HQ29" i="9"/>
  <c r="HR10" i="9"/>
  <c r="HJ18" i="9"/>
  <c r="HS20" i="9"/>
  <c r="HS36" i="9"/>
  <c r="HJ21" i="9"/>
  <c r="HT32" i="9"/>
  <c r="HL32" i="9"/>
  <c r="HU31" i="9"/>
  <c r="HI20" i="9"/>
  <c r="HR12" i="9"/>
  <c r="HO17" i="9"/>
  <c r="HJ35" i="9"/>
  <c r="Q19" i="8" a="1"/>
  <c r="HL22" i="9"/>
  <c r="HK27" i="9"/>
  <c r="HS9" i="9"/>
  <c r="HM29" i="9"/>
  <c r="HK31" i="9"/>
  <c r="HN12" i="9"/>
  <c r="HO13" i="9"/>
  <c r="HH25" i="9"/>
  <c r="HM11" i="9"/>
  <c r="HS28" i="9"/>
  <c r="HN17" i="9"/>
  <c r="HU32" i="9"/>
  <c r="HJ26" i="9"/>
  <c r="HP7" i="9"/>
  <c r="HS21" i="9"/>
  <c r="HO9" i="9"/>
  <c r="HR14" i="9"/>
  <c r="HI25" i="9"/>
  <c r="HT12" i="9"/>
  <c r="HN26" i="9"/>
  <c r="I27" i="13"/>
  <c r="HO11" i="9"/>
  <c r="HP28" i="9"/>
  <c r="HH33" i="9"/>
  <c r="HP24" i="9"/>
  <c r="HU29" i="9"/>
  <c r="HS22" i="9"/>
  <c r="HP15" i="9"/>
  <c r="HN29" i="9"/>
  <c r="HI9" i="9"/>
  <c r="HN8" i="9"/>
  <c r="HO14" i="9"/>
  <c r="HK24" i="9"/>
  <c r="HP17" i="9"/>
  <c r="HL20" i="9"/>
  <c r="HO24" i="9"/>
  <c r="HR30" i="9"/>
  <c r="HQ21" i="9"/>
  <c r="HN14" i="9"/>
  <c r="HH10" i="9"/>
  <c r="HS8" i="9"/>
  <c r="HM32" i="9"/>
  <c r="HK20" i="9"/>
  <c r="HH26" i="9"/>
  <c r="HR16" i="9"/>
  <c r="HK35" i="9"/>
  <c r="HS11" i="9"/>
  <c r="D19" i="8" a="1"/>
  <c r="HL27" i="9"/>
  <c r="HU35" i="9"/>
  <c r="HJ13" i="9"/>
  <c r="HR33" i="9"/>
  <c r="HP32" i="9"/>
  <c r="HK11" i="9"/>
  <c r="HS26" i="9"/>
  <c r="HP19" i="9"/>
  <c r="HP22" i="9"/>
  <c r="HH32" i="9"/>
  <c r="C28" i="13"/>
  <c r="HT14" i="9"/>
  <c r="HT36" i="9"/>
  <c r="HQ8" i="9"/>
  <c r="HR36" i="9"/>
  <c r="HS33" i="9"/>
  <c r="HU8" i="9"/>
  <c r="HQ24" i="9"/>
  <c r="HM22" i="9"/>
  <c r="HR26" i="9"/>
  <c r="HM25" i="9"/>
  <c r="HM16" i="9"/>
  <c r="HU36" i="9"/>
  <c r="K19" i="8" a="1"/>
  <c r="N19" i="8" a="1"/>
  <c r="HH24" i="9"/>
  <c r="HI22" i="9"/>
  <c r="HN31" i="9"/>
  <c r="HU14" i="9"/>
  <c r="HS30" i="9"/>
  <c r="HO21" i="9"/>
  <c r="HP27" i="9"/>
  <c r="HH27" i="9"/>
  <c r="HH23" i="9"/>
  <c r="HU11" i="9"/>
  <c r="HS34" i="9"/>
  <c r="HQ13" i="9"/>
  <c r="HH21" i="9"/>
  <c r="HT31" i="9"/>
  <c r="HI13" i="9"/>
  <c r="HK19" i="9"/>
  <c r="HT23" i="9"/>
  <c r="HR24" i="9"/>
  <c r="HO30" i="9"/>
  <c r="HL29" i="9"/>
  <c r="HN13" i="9"/>
  <c r="K28" i="13"/>
  <c r="HP18" i="9"/>
  <c r="HT22" i="9"/>
  <c r="HP33" i="9"/>
  <c r="HR18" i="9"/>
  <c r="HT8" i="9"/>
  <c r="HM21" i="9"/>
  <c r="HH34" i="9"/>
  <c r="HO33" i="9"/>
  <c r="HI21" i="9"/>
  <c r="HU17" i="9"/>
  <c r="HH16" i="9"/>
  <c r="HP26" i="9"/>
  <c r="HQ32" i="9"/>
  <c r="HH15" i="9"/>
  <c r="HI19" i="9"/>
  <c r="HL12" i="9"/>
  <c r="HI7" i="9"/>
  <c r="HM28" i="9"/>
  <c r="HK7" i="9"/>
  <c r="HK12" i="9"/>
  <c r="HK9" i="9"/>
  <c r="HJ20" i="9"/>
  <c r="HP8" i="9"/>
  <c r="HM12" i="9"/>
  <c r="HM36" i="9"/>
  <c r="HR17" i="9"/>
  <c r="HQ14" i="9"/>
  <c r="HQ20" i="9"/>
  <c r="HS17" i="9"/>
  <c r="HJ29" i="9"/>
  <c r="HS10" i="9"/>
  <c r="HU19" i="9"/>
  <c r="HN25" i="9"/>
  <c r="HQ18" i="9"/>
  <c r="HT29" i="9"/>
  <c r="HK34" i="9"/>
  <c r="HR9" i="9"/>
  <c r="HK13" i="9"/>
  <c r="HN35" i="9"/>
  <c r="HR35" i="9"/>
  <c r="HH11" i="9"/>
  <c r="HT18" i="9"/>
  <c r="HJ17" i="9"/>
  <c r="HI16" i="9"/>
  <c r="HQ33" i="9"/>
  <c r="HP12" i="9"/>
  <c r="HS24" i="9"/>
  <c r="HL7" i="9"/>
  <c r="HP34" i="9"/>
  <c r="HS32" i="9"/>
  <c r="O19" i="8" a="1"/>
  <c r="HO18" i="9"/>
  <c r="HN19" i="9"/>
  <c r="HJ23" i="9"/>
  <c r="HH12" i="9"/>
  <c r="HJ31" i="9"/>
  <c r="HN16" i="9"/>
  <c r="HS14" i="9"/>
  <c r="HJ33" i="9"/>
  <c r="HH29" i="9"/>
  <c r="HT25" i="9"/>
  <c r="HT33" i="9"/>
  <c r="HJ32" i="9"/>
  <c r="HU25" i="9"/>
  <c r="HJ36" i="9"/>
  <c r="HO35" i="9"/>
  <c r="HI24" i="9"/>
  <c r="HI14" i="9"/>
  <c r="HP30" i="9"/>
  <c r="HR34" i="9"/>
  <c r="HS16" i="9"/>
  <c r="HL30" i="9"/>
  <c r="HH28" i="9"/>
  <c r="HS35" i="9"/>
  <c r="HJ8" i="9"/>
  <c r="HT11" i="9"/>
  <c r="HQ36" i="9"/>
  <c r="HR32" i="9"/>
  <c r="HM34" i="9"/>
  <c r="G19" i="8" a="1"/>
  <c r="HP25" i="9"/>
  <c r="HL35" i="9"/>
  <c r="HO34" i="9"/>
  <c r="HJ22" i="9"/>
  <c r="HJ11" i="9"/>
  <c r="HK23" i="9"/>
  <c r="HR19" i="9"/>
  <c r="HJ27" i="9"/>
  <c r="HL28" i="9"/>
  <c r="HL10" i="9"/>
  <c r="HL14" i="9"/>
  <c r="HU24" i="9"/>
  <c r="HN10" i="9"/>
  <c r="HR29" i="9"/>
  <c r="HN28" i="9"/>
  <c r="HH14" i="9"/>
  <c r="HK25" i="9"/>
  <c r="HP14" i="9"/>
  <c r="HI8" i="9"/>
  <c r="HT24" i="9"/>
  <c r="HU30" i="9"/>
  <c r="HJ12" i="9"/>
  <c r="HN23" i="9"/>
  <c r="L28" i="13" l="1"/>
  <c r="Q28" i="13"/>
  <c r="P28" i="13"/>
  <c r="AA28" i="13"/>
  <c r="AE28" i="13"/>
  <c r="AC28" i="13"/>
  <c r="M28" i="13"/>
  <c r="H28" i="13"/>
  <c r="F28" i="13"/>
  <c r="D28" i="13"/>
  <c r="G28" i="13"/>
  <c r="E28" i="13"/>
  <c r="B29" i="13"/>
  <c r="F20" i="6"/>
  <c r="IJ5" i="9"/>
  <c r="M19" i="8"/>
  <c r="P19" i="8"/>
  <c r="F19" i="8"/>
  <c r="N19" i="8"/>
  <c r="J19" i="8"/>
  <c r="D19" i="8"/>
  <c r="K19" i="8"/>
  <c r="Q19" i="8"/>
  <c r="L19" i="8"/>
  <c r="G19" i="8"/>
  <c r="H19" i="8"/>
  <c r="O19" i="8"/>
  <c r="E19" i="8"/>
  <c r="I19" i="8"/>
  <c r="C18" i="8"/>
  <c r="B21" i="8"/>
  <c r="IF29" i="9"/>
  <c r="J28" i="13"/>
  <c r="HY24" i="9"/>
  <c r="II15" i="9"/>
  <c r="HW25" i="9"/>
  <c r="IC16" i="9"/>
  <c r="K20" i="8" a="1"/>
  <c r="HY20" i="9"/>
  <c r="IC10" i="9"/>
  <c r="IB20" i="9"/>
  <c r="HV20" i="9"/>
  <c r="HY26" i="9"/>
  <c r="IH34" i="9"/>
  <c r="HZ17" i="9"/>
  <c r="HV19" i="9"/>
  <c r="IA23" i="9"/>
  <c r="IF9" i="9"/>
  <c r="IA36" i="9"/>
  <c r="HV34" i="9"/>
  <c r="IH35" i="9"/>
  <c r="HY25" i="9"/>
  <c r="IB11" i="9"/>
  <c r="IG24" i="9"/>
  <c r="ID15" i="9"/>
  <c r="IG25" i="9"/>
  <c r="IC24" i="9"/>
  <c r="IB29" i="9"/>
  <c r="HY28" i="9"/>
  <c r="IH29" i="9"/>
  <c r="ID21" i="9"/>
  <c r="IH25" i="9"/>
  <c r="IH27" i="9"/>
  <c r="II14" i="9"/>
  <c r="ID33" i="9"/>
  <c r="IB17" i="9"/>
  <c r="HY16" i="9"/>
  <c r="HX9" i="9"/>
  <c r="IB13" i="9"/>
  <c r="HW34" i="9"/>
  <c r="IH15" i="9"/>
  <c r="HW7" i="9"/>
  <c r="I20" i="8" a="1"/>
  <c r="HW17" i="9"/>
  <c r="HZ8" i="9"/>
  <c r="HV17" i="9"/>
  <c r="IF12" i="9"/>
  <c r="IG29" i="9"/>
  <c r="HX27" i="9"/>
  <c r="IE21" i="9"/>
  <c r="IE25" i="9"/>
  <c r="IC7" i="9"/>
  <c r="ID17" i="9"/>
  <c r="HX30" i="9"/>
  <c r="HZ12" i="9"/>
  <c r="IB34" i="9"/>
  <c r="HZ13" i="9"/>
  <c r="IC11" i="9"/>
  <c r="IF17" i="9"/>
  <c r="IH31" i="9"/>
  <c r="IE20" i="9"/>
  <c r="IG15" i="9"/>
  <c r="II9" i="9"/>
  <c r="N20" i="8" a="1"/>
  <c r="IB25" i="9"/>
  <c r="IH21" i="9"/>
  <c r="IB31" i="9"/>
  <c r="IE15" i="9"/>
  <c r="HW23" i="9"/>
  <c r="HV27" i="9"/>
  <c r="HY7" i="9"/>
  <c r="IE26" i="9"/>
  <c r="IH26" i="9"/>
  <c r="ID8" i="9"/>
  <c r="HV9" i="9"/>
  <c r="IE23" i="9"/>
  <c r="HV16" i="9"/>
  <c r="IB19" i="9"/>
  <c r="IC36" i="9"/>
  <c r="IH17" i="9"/>
  <c r="IB7" i="9"/>
  <c r="IC22" i="9"/>
  <c r="ID11" i="9"/>
  <c r="HY23" i="9"/>
  <c r="IH30" i="9"/>
  <c r="IB9" i="9"/>
  <c r="ID16" i="9"/>
  <c r="IF34" i="9"/>
  <c r="IA21" i="9"/>
  <c r="HW31" i="9"/>
  <c r="IB15" i="9"/>
  <c r="HZ15" i="9"/>
  <c r="IH11" i="9"/>
  <c r="HX14" i="9"/>
  <c r="IA16" i="9"/>
  <c r="IA14" i="9"/>
  <c r="IF32" i="9"/>
  <c r="IF21" i="9"/>
  <c r="HW9" i="9"/>
  <c r="IG18" i="9"/>
  <c r="HV30" i="9"/>
  <c r="IE24" i="9"/>
  <c r="IA15" i="9"/>
  <c r="IA31" i="9"/>
  <c r="HV13" i="9"/>
  <c r="II8" i="9"/>
  <c r="IF25" i="9"/>
  <c r="IA8" i="9"/>
  <c r="IA35" i="9"/>
  <c r="HV15" i="9"/>
  <c r="HW21" i="9"/>
  <c r="HV18" i="9"/>
  <c r="HZ33" i="9"/>
  <c r="IA9" i="9"/>
  <c r="HY10" i="9"/>
  <c r="IA17" i="9"/>
  <c r="IF19" i="9"/>
  <c r="IA10" i="9"/>
  <c r="IB8" i="9"/>
  <c r="IA29" i="9"/>
  <c r="IG27" i="9"/>
  <c r="IC23" i="9"/>
  <c r="IB33" i="9"/>
  <c r="IE33" i="9"/>
  <c r="HY19" i="9"/>
  <c r="IG11" i="9"/>
  <c r="HX29" i="9"/>
  <c r="HW11" i="9"/>
  <c r="IC30" i="9"/>
  <c r="HV11" i="9"/>
  <c r="HX24" i="9"/>
  <c r="IC9" i="9"/>
  <c r="IE35" i="9"/>
  <c r="IH7" i="9"/>
  <c r="ID27" i="9"/>
  <c r="HY22" i="9"/>
  <c r="HW28" i="9"/>
  <c r="HX20" i="9"/>
  <c r="IA20" i="9"/>
  <c r="IF33" i="9"/>
  <c r="ID25" i="9"/>
  <c r="ID32" i="9"/>
  <c r="IE8" i="9"/>
  <c r="IC34" i="9"/>
  <c r="IH20" i="9"/>
  <c r="IG26" i="9"/>
  <c r="IB30" i="9"/>
  <c r="II11" i="9"/>
  <c r="HY14" i="9"/>
  <c r="HX10" i="9"/>
  <c r="IE14" i="9"/>
  <c r="IG19" i="9"/>
  <c r="HZ16" i="9"/>
  <c r="HZ23" i="9"/>
  <c r="HY9" i="9"/>
  <c r="IC8" i="9"/>
  <c r="IH33" i="9"/>
  <c r="IC26" i="9"/>
  <c r="IA26" i="9"/>
  <c r="HY8" i="9"/>
  <c r="IE28" i="9"/>
  <c r="IG9" i="9"/>
  <c r="IG23" i="9"/>
  <c r="IB21" i="9"/>
  <c r="HX32" i="9"/>
  <c r="HY30" i="9"/>
  <c r="HW13" i="9"/>
  <c r="IA19" i="9"/>
  <c r="HX34" i="9"/>
  <c r="IF8" i="9"/>
  <c r="HZ22" i="9"/>
  <c r="IF7" i="9"/>
  <c r="HW22" i="9"/>
  <c r="HZ10" i="9"/>
  <c r="II12" i="9"/>
  <c r="IF36" i="9"/>
  <c r="IG31" i="9"/>
  <c r="II25" i="9"/>
  <c r="HZ28" i="9"/>
  <c r="HW29" i="9"/>
  <c r="II30" i="9"/>
  <c r="IF28" i="9"/>
  <c r="IC35" i="9"/>
  <c r="II19" i="9"/>
  <c r="IB24" i="9"/>
  <c r="IG17" i="9"/>
  <c r="HV7" i="9"/>
  <c r="HW24" i="9"/>
  <c r="ID29" i="9"/>
  <c r="IF18" i="9"/>
  <c r="IF16" i="9"/>
  <c r="IH9" i="9"/>
  <c r="HW16" i="9"/>
  <c r="E20" i="8" a="1"/>
  <c r="IE22" i="9"/>
  <c r="IF24" i="9"/>
  <c r="ID12" i="9"/>
  <c r="HW8" i="9"/>
  <c r="IE9" i="9"/>
  <c r="HZ36" i="9"/>
  <c r="HZ26" i="9"/>
  <c r="IA13" i="9"/>
  <c r="IF35" i="9"/>
  <c r="IH24" i="9"/>
  <c r="IF26" i="9"/>
  <c r="HV36" i="9"/>
  <c r="IE10" i="9"/>
  <c r="HW26" i="9"/>
  <c r="IB32" i="9"/>
  <c r="HX7" i="9"/>
  <c r="HY33" i="9"/>
  <c r="HX26" i="9"/>
  <c r="HZ29" i="9"/>
  <c r="II22" i="9"/>
  <c r="IB16" i="9"/>
  <c r="II21" i="9"/>
  <c r="IB12" i="9"/>
  <c r="II23" i="9"/>
  <c r="II35" i="9"/>
  <c r="IF20" i="9"/>
  <c r="IG14" i="9"/>
  <c r="HV26" i="9"/>
  <c r="II31" i="9"/>
  <c r="P20" i="8" a="1"/>
  <c r="IG36" i="9"/>
  <c r="HW36" i="9"/>
  <c r="IA7" i="9"/>
  <c r="HX15" i="9"/>
  <c r="IH28" i="9"/>
  <c r="IH22" i="9"/>
  <c r="IC28" i="9"/>
  <c r="IF27" i="9"/>
  <c r="HY17" i="9"/>
  <c r="HV12" i="9"/>
  <c r="IH12" i="9"/>
  <c r="HZ18" i="9"/>
  <c r="IE32" i="9"/>
  <c r="IB36" i="9"/>
  <c r="HX12" i="9"/>
  <c r="HW15" i="9"/>
  <c r="IG7" i="9"/>
  <c r="IA34" i="9"/>
  <c r="II28" i="9"/>
  <c r="ID10" i="9"/>
  <c r="HX21" i="9"/>
  <c r="HZ34" i="9"/>
  <c r="IF10" i="9"/>
  <c r="IB27" i="9"/>
  <c r="HX23" i="9"/>
  <c r="IB22" i="9"/>
  <c r="HX17" i="9"/>
  <c r="ID34" i="9"/>
  <c r="ID20" i="9"/>
  <c r="HV29" i="9"/>
  <c r="IC14" i="9"/>
  <c r="IE16" i="9"/>
  <c r="II29" i="9"/>
  <c r="HZ32" i="9"/>
  <c r="IG30" i="9"/>
  <c r="HX33" i="9"/>
  <c r="IH32" i="9"/>
  <c r="HZ11" i="9"/>
  <c r="HX31" i="9"/>
  <c r="HV24" i="9"/>
  <c r="HV31" i="9"/>
  <c r="HV32" i="9"/>
  <c r="IH13" i="9"/>
  <c r="HV35" i="9"/>
  <c r="ID22" i="9"/>
  <c r="H20" i="8" a="1"/>
  <c r="IF11" i="9"/>
  <c r="ID18" i="9"/>
  <c r="HZ30" i="9"/>
  <c r="HV23" i="9"/>
  <c r="HY13" i="9"/>
  <c r="IA12" i="9"/>
  <c r="IH14" i="9"/>
  <c r="HX19" i="9"/>
  <c r="IH18" i="9"/>
  <c r="HX16" i="9"/>
  <c r="HW20" i="9"/>
  <c r="IE34" i="9"/>
  <c r="II36" i="9"/>
  <c r="II27" i="9"/>
  <c r="HY27" i="9"/>
  <c r="HW33" i="9"/>
  <c r="II34" i="9"/>
  <c r="HX8" i="9"/>
  <c r="HX25" i="9"/>
  <c r="IE30" i="9"/>
  <c r="J20" i="8" a="1"/>
  <c r="IA33" i="9"/>
  <c r="HX11" i="9"/>
  <c r="HV8" i="9"/>
  <c r="IC31" i="9"/>
  <c r="IA25" i="9"/>
  <c r="IB10" i="9"/>
  <c r="II26" i="9"/>
  <c r="IH19" i="9"/>
  <c r="HZ24" i="9"/>
  <c r="HY15" i="9"/>
  <c r="IE17" i="9"/>
  <c r="II13" i="9"/>
  <c r="HZ35" i="9"/>
  <c r="HX28" i="9"/>
  <c r="II24" i="9"/>
  <c r="ID35" i="9"/>
  <c r="HY18" i="9"/>
  <c r="D20" i="8" a="1"/>
  <c r="HY11" i="9"/>
  <c r="IC18" i="9"/>
  <c r="ID36" i="9"/>
  <c r="IA27" i="9"/>
  <c r="ID9" i="9"/>
  <c r="HW35" i="9"/>
  <c r="HW18" i="9"/>
  <c r="HY21" i="9"/>
  <c r="IA24" i="9"/>
  <c r="IF22" i="9"/>
  <c r="IF15" i="9"/>
  <c r="HX13" i="9"/>
  <c r="ID23" i="9"/>
  <c r="IC20" i="9"/>
  <c r="ID31" i="9"/>
  <c r="II20" i="9"/>
  <c r="HZ25" i="9"/>
  <c r="IG22" i="9"/>
  <c r="HW10" i="9"/>
  <c r="II18" i="9"/>
  <c r="IG21" i="9"/>
  <c r="IH10" i="9"/>
  <c r="IG32" i="9"/>
  <c r="HY36" i="9"/>
  <c r="HZ27" i="9"/>
  <c r="HV22" i="9"/>
  <c r="HZ14" i="9"/>
  <c r="II10" i="9"/>
  <c r="IC21" i="9"/>
  <c r="IH36" i="9"/>
  <c r="IH16" i="9"/>
  <c r="IE27" i="9"/>
  <c r="IG8" i="9"/>
  <c r="HZ20" i="9"/>
  <c r="HZ31" i="9"/>
  <c r="HX18" i="9"/>
  <c r="HY31" i="9"/>
  <c r="IE29" i="9"/>
  <c r="ID14" i="9"/>
  <c r="HX36" i="9"/>
  <c r="HW27" i="9"/>
  <c r="II17" i="9"/>
  <c r="I28" i="13"/>
  <c r="IF13" i="9"/>
  <c r="ID13" i="9"/>
  <c r="IG12" i="9"/>
  <c r="IE13" i="9"/>
  <c r="HY29" i="9"/>
  <c r="ID28" i="9"/>
  <c r="K29" i="13"/>
  <c r="IF14" i="9"/>
  <c r="IC27" i="9"/>
  <c r="IE18" i="9"/>
  <c r="HZ19" i="9"/>
  <c r="IB14" i="9"/>
  <c r="IG28" i="9"/>
  <c r="IE36" i="9"/>
  <c r="Q20" i="8" a="1"/>
  <c r="IH8" i="9"/>
  <c r="HV14" i="9"/>
  <c r="IG10" i="9"/>
  <c r="HV21" i="9"/>
  <c r="IG16" i="9"/>
  <c r="IA28" i="9"/>
  <c r="O20" i="8" a="1"/>
  <c r="IF31" i="9"/>
  <c r="IB26" i="9"/>
  <c r="HW19" i="9"/>
  <c r="HW30" i="9"/>
  <c r="IG13" i="9"/>
  <c r="IE7" i="9"/>
  <c r="IG34" i="9"/>
  <c r="II32" i="9"/>
  <c r="IA32" i="9"/>
  <c r="ID30" i="9"/>
  <c r="ID24" i="9"/>
  <c r="HY32" i="9"/>
  <c r="HY34" i="9"/>
  <c r="HW14" i="9"/>
  <c r="HZ7" i="9"/>
  <c r="C29" i="13"/>
  <c r="HW12" i="9"/>
  <c r="IG20" i="9"/>
  <c r="L20" i="8" a="1"/>
  <c r="IE11" i="9"/>
  <c r="HY35" i="9"/>
  <c r="IE12" i="9"/>
  <c r="IE31" i="9"/>
  <c r="IC15" i="9"/>
  <c r="IG35" i="9"/>
  <c r="HX35" i="9"/>
  <c r="IB35" i="9"/>
  <c r="HV25" i="9"/>
  <c r="IA11" i="9"/>
  <c r="IB18" i="9"/>
  <c r="HX22" i="9"/>
  <c r="F20" i="8" a="1"/>
  <c r="IB23" i="9"/>
  <c r="HZ9" i="9"/>
  <c r="II16" i="9"/>
  <c r="IC29" i="9"/>
  <c r="IC33" i="9"/>
  <c r="HV33" i="9"/>
  <c r="G20" i="8" a="1"/>
  <c r="HZ21" i="9"/>
  <c r="IC19" i="9"/>
  <c r="IC25" i="9"/>
  <c r="IA18" i="9"/>
  <c r="HV28" i="9"/>
  <c r="IG33" i="9"/>
  <c r="ID19" i="9"/>
  <c r="HV10" i="9"/>
  <c r="IB28" i="9"/>
  <c r="IF30" i="9"/>
  <c r="IC17" i="9"/>
  <c r="IA30" i="9"/>
  <c r="IA22" i="9"/>
  <c r="IC12" i="9"/>
  <c r="IF23" i="9"/>
  <c r="II7" i="9"/>
  <c r="HY12" i="9"/>
  <c r="IC13" i="9"/>
  <c r="II33" i="9"/>
  <c r="HW32" i="9"/>
  <c r="IE19" i="9"/>
  <c r="ID7" i="9"/>
  <c r="M20" i="8" a="1"/>
  <c r="ID26" i="9"/>
  <c r="IH23" i="9"/>
  <c r="IC32" i="9"/>
  <c r="L29" i="13" l="1"/>
  <c r="P29" i="13"/>
  <c r="Q29" i="13"/>
  <c r="AA29" i="13"/>
  <c r="AE29" i="13"/>
  <c r="AC29" i="13"/>
  <c r="M29" i="13"/>
  <c r="D29" i="13"/>
  <c r="H29" i="13"/>
  <c r="G29" i="13"/>
  <c r="E29" i="13"/>
  <c r="F29" i="13"/>
  <c r="B30" i="13"/>
  <c r="F21" i="6"/>
  <c r="IX5" i="9"/>
  <c r="I20" i="8"/>
  <c r="E20" i="8"/>
  <c r="O20" i="8"/>
  <c r="F20" i="8"/>
  <c r="P20" i="8"/>
  <c r="G20" i="8"/>
  <c r="D20" i="8"/>
  <c r="K20" i="8"/>
  <c r="L20" i="8"/>
  <c r="J20" i="8"/>
  <c r="H20" i="8"/>
  <c r="M20" i="8"/>
  <c r="Q20" i="8"/>
  <c r="N20" i="8"/>
  <c r="C19" i="8"/>
  <c r="B22" i="8"/>
  <c r="IS27" i="9"/>
  <c r="IO27" i="9"/>
  <c r="IL36" i="9"/>
  <c r="IL35" i="9"/>
  <c r="IM7" i="9"/>
  <c r="IP22" i="9"/>
  <c r="IP7" i="9"/>
  <c r="IM16" i="9"/>
  <c r="IU25" i="9"/>
  <c r="IV36" i="9"/>
  <c r="IV33" i="9"/>
  <c r="IT16" i="9"/>
  <c r="IS28" i="9"/>
  <c r="IQ28" i="9"/>
  <c r="IR10" i="9"/>
  <c r="K30" i="13"/>
  <c r="IO25" i="9"/>
  <c r="IJ17" i="9"/>
  <c r="M21" i="8" a="1"/>
  <c r="IU23" i="9"/>
  <c r="L21" i="8" a="1"/>
  <c r="IS36" i="9"/>
  <c r="IM11" i="9"/>
  <c r="IJ10" i="9"/>
  <c r="IT13" i="9"/>
  <c r="IN8" i="9"/>
  <c r="IP10" i="9"/>
  <c r="IR7" i="9"/>
  <c r="IR13" i="9"/>
  <c r="IR11" i="9"/>
  <c r="IO12" i="9"/>
  <c r="IW22" i="9"/>
  <c r="IJ15" i="9"/>
  <c r="IN31" i="9"/>
  <c r="IW34" i="9"/>
  <c r="IK18" i="9"/>
  <c r="IP28" i="9"/>
  <c r="IR15" i="9"/>
  <c r="IS12" i="9"/>
  <c r="IU35" i="9"/>
  <c r="IM26" i="9"/>
  <c r="IU27" i="9"/>
  <c r="IK31" i="9"/>
  <c r="IT26" i="9"/>
  <c r="IT28" i="9"/>
  <c r="IT36" i="9"/>
  <c r="IV29" i="9"/>
  <c r="IV34" i="9"/>
  <c r="IQ14" i="9"/>
  <c r="F21" i="8" a="1"/>
  <c r="IQ29" i="9"/>
  <c r="IJ16" i="9"/>
  <c r="IK11" i="9"/>
  <c r="IW28" i="9"/>
  <c r="IK29" i="9"/>
  <c r="IT15" i="9"/>
  <c r="IU11" i="9"/>
  <c r="IN32" i="9"/>
  <c r="IO7" i="9"/>
  <c r="IR29" i="9"/>
  <c r="IN14" i="9"/>
  <c r="IP31" i="9"/>
  <c r="IS13" i="9"/>
  <c r="IU24" i="9"/>
  <c r="IL27" i="9"/>
  <c r="IV30" i="9"/>
  <c r="IM18" i="9"/>
  <c r="IP12" i="9"/>
  <c r="IP16" i="9"/>
  <c r="IT23" i="9"/>
  <c r="IL15" i="9"/>
  <c r="IQ25" i="9"/>
  <c r="IV16" i="9"/>
  <c r="IT25" i="9"/>
  <c r="IQ19" i="9"/>
  <c r="IN7" i="9"/>
  <c r="IP27" i="9"/>
  <c r="IU32" i="9"/>
  <c r="IP36" i="9"/>
  <c r="IW36" i="9"/>
  <c r="IW21" i="9"/>
  <c r="IL11" i="9"/>
  <c r="IW15" i="9"/>
  <c r="IU20" i="9"/>
  <c r="IR9" i="9"/>
  <c r="IW25" i="9"/>
  <c r="IP32" i="9"/>
  <c r="IR17" i="9"/>
  <c r="IQ15" i="9"/>
  <c r="IN10" i="9"/>
  <c r="IQ9" i="9"/>
  <c r="IS29" i="9"/>
  <c r="IM22" i="9"/>
  <c r="IU7" i="9"/>
  <c r="IS34" i="9"/>
  <c r="IV15" i="9"/>
  <c r="IK7" i="9"/>
  <c r="IS8" i="9"/>
  <c r="IU26" i="9"/>
  <c r="IW19" i="9"/>
  <c r="IJ21" i="9"/>
  <c r="IU31" i="9"/>
  <c r="IU33" i="9"/>
  <c r="IQ33" i="9"/>
  <c r="IQ18" i="9"/>
  <c r="IV26" i="9"/>
  <c r="IM35" i="9"/>
  <c r="IS7" i="9"/>
  <c r="IJ29" i="9"/>
  <c r="IV14" i="9"/>
  <c r="IM32" i="9"/>
  <c r="IV35" i="9"/>
  <c r="IW29" i="9"/>
  <c r="IK21" i="9"/>
  <c r="IW23" i="9"/>
  <c r="IQ23" i="9"/>
  <c r="IT8" i="9"/>
  <c r="IK10" i="9"/>
  <c r="IQ35" i="9"/>
  <c r="I21" i="8" a="1"/>
  <c r="IK13" i="9"/>
  <c r="IO15" i="9"/>
  <c r="IS20" i="9"/>
  <c r="IR33" i="9"/>
  <c r="IR36" i="9"/>
  <c r="IU8" i="9"/>
  <c r="IN33" i="9"/>
  <c r="IW27" i="9"/>
  <c r="IQ8" i="9"/>
  <c r="IJ32" i="9"/>
  <c r="IN30" i="9"/>
  <c r="IO33" i="9"/>
  <c r="IM21" i="9"/>
  <c r="IN34" i="9"/>
  <c r="IR26" i="9"/>
  <c r="IL22" i="9"/>
  <c r="K21" i="8" a="1"/>
  <c r="IO19" i="9"/>
  <c r="IV31" i="9"/>
  <c r="IL29" i="9"/>
  <c r="IM13" i="9"/>
  <c r="IO11" i="9"/>
  <c r="IU34" i="9"/>
  <c r="IM20" i="9"/>
  <c r="IN16" i="9"/>
  <c r="IR28" i="9"/>
  <c r="IW12" i="9"/>
  <c r="IT35" i="9"/>
  <c r="P21" i="8" a="1"/>
  <c r="IT10" i="9"/>
  <c r="IM19" i="9"/>
  <c r="IS25" i="9"/>
  <c r="IJ22" i="9"/>
  <c r="IU17" i="9"/>
  <c r="IS19" i="9"/>
  <c r="IW18" i="9"/>
  <c r="IQ24" i="9"/>
  <c r="IP18" i="9"/>
  <c r="IP29" i="9"/>
  <c r="IR30" i="9"/>
  <c r="IO34" i="9"/>
  <c r="IW35" i="9"/>
  <c r="IO28" i="9"/>
  <c r="IO35" i="9"/>
  <c r="IJ33" i="9"/>
  <c r="IL8" i="9"/>
  <c r="IW10" i="9"/>
  <c r="IV7" i="9"/>
  <c r="IP30" i="9"/>
  <c r="IP13" i="9"/>
  <c r="IW16" i="9"/>
  <c r="IV13" i="9"/>
  <c r="IK8" i="9"/>
  <c r="IK35" i="9"/>
  <c r="IK15" i="9"/>
  <c r="IR31" i="9"/>
  <c r="IR14" i="9"/>
  <c r="IS31" i="9"/>
  <c r="IS32" i="9"/>
  <c r="IN9" i="9"/>
  <c r="IU15" i="9"/>
  <c r="IT30" i="9"/>
  <c r="IQ27" i="9"/>
  <c r="IS24" i="9"/>
  <c r="IQ17" i="9"/>
  <c r="IV27" i="9"/>
  <c r="IV25" i="9"/>
  <c r="IV11" i="9"/>
  <c r="IM27" i="9"/>
  <c r="IJ14" i="9"/>
  <c r="IP8" i="9"/>
  <c r="IQ36" i="9"/>
  <c r="IL23" i="9"/>
  <c r="IS33" i="9"/>
  <c r="N21" i="8" a="1"/>
  <c r="IS22" i="9"/>
  <c r="IR23" i="9"/>
  <c r="IJ11" i="9"/>
  <c r="IT27" i="9"/>
  <c r="IT20" i="9"/>
  <c r="IO21" i="9"/>
  <c r="IW30" i="9"/>
  <c r="IU13" i="9"/>
  <c r="IK30" i="9"/>
  <c r="Q21" i="8" a="1"/>
  <c r="IW17" i="9"/>
  <c r="IO9" i="9"/>
  <c r="IV22" i="9"/>
  <c r="IL24" i="9"/>
  <c r="IV20" i="9"/>
  <c r="IJ12" i="9"/>
  <c r="IT18" i="9"/>
  <c r="IK17" i="9"/>
  <c r="IJ25" i="9"/>
  <c r="IK16" i="9"/>
  <c r="IR19" i="9"/>
  <c r="IN28" i="9"/>
  <c r="IJ35" i="9"/>
  <c r="IR27" i="9"/>
  <c r="IL19" i="9"/>
  <c r="IR12" i="9"/>
  <c r="IU29" i="9"/>
  <c r="IQ20" i="9"/>
  <c r="IJ27" i="9"/>
  <c r="IT11" i="9"/>
  <c r="IS30" i="9"/>
  <c r="IK36" i="9"/>
  <c r="IT7" i="9"/>
  <c r="IN22" i="9"/>
  <c r="IK20" i="9"/>
  <c r="IU30" i="9"/>
  <c r="IP17" i="9"/>
  <c r="IS10" i="9"/>
  <c r="IR21" i="9"/>
  <c r="IW24" i="9"/>
  <c r="IO8" i="9"/>
  <c r="IM30" i="9"/>
  <c r="IM34" i="9"/>
  <c r="IS23" i="9"/>
  <c r="IL21" i="9"/>
  <c r="IO17" i="9"/>
  <c r="IW11" i="9"/>
  <c r="IN15" i="9"/>
  <c r="IL32" i="9"/>
  <c r="IW8" i="9"/>
  <c r="IV17" i="9"/>
  <c r="IO30" i="9"/>
  <c r="IQ10" i="9"/>
  <c r="IL26" i="9"/>
  <c r="IP9" i="9"/>
  <c r="IR20" i="9"/>
  <c r="IN36" i="9"/>
  <c r="IO23" i="9"/>
  <c r="IJ20" i="9"/>
  <c r="IP20" i="9"/>
  <c r="IS15" i="9"/>
  <c r="D21" i="8" a="1"/>
  <c r="IV18" i="9"/>
  <c r="IW14" i="9"/>
  <c r="IS16" i="9"/>
  <c r="IK12" i="9"/>
  <c r="IN23" i="9"/>
  <c r="IT24" i="9"/>
  <c r="IS17" i="9"/>
  <c r="IN12" i="9"/>
  <c r="IP25" i="9"/>
  <c r="IR16" i="9"/>
  <c r="IO10" i="9"/>
  <c r="IS18" i="9"/>
  <c r="IM9" i="9"/>
  <c r="IS9" i="9"/>
  <c r="IL9" i="9"/>
  <c r="IO29" i="9"/>
  <c r="IK32" i="9"/>
  <c r="IJ26" i="9"/>
  <c r="IV10" i="9"/>
  <c r="IQ7" i="9"/>
  <c r="IV19" i="9"/>
  <c r="IL10" i="9"/>
  <c r="IK28" i="9"/>
  <c r="IO14" i="9"/>
  <c r="IJ8" i="9"/>
  <c r="IR35" i="9"/>
  <c r="IO24" i="9"/>
  <c r="IJ24" i="9"/>
  <c r="IK24" i="9"/>
  <c r="IR34" i="9"/>
  <c r="IN18" i="9"/>
  <c r="IP35" i="9"/>
  <c r="IW7" i="9"/>
  <c r="IR22" i="9"/>
  <c r="IU19" i="9"/>
  <c r="IO26" i="9"/>
  <c r="IN13" i="9"/>
  <c r="IU18" i="9"/>
  <c r="IL34" i="9"/>
  <c r="IS11" i="9"/>
  <c r="C30" i="13"/>
  <c r="IN19" i="9"/>
  <c r="IL25" i="9"/>
  <c r="H21" i="8" a="1"/>
  <c r="IS35" i="9"/>
  <c r="IV32" i="9"/>
  <c r="IT12" i="9"/>
  <c r="IN29" i="9"/>
  <c r="IT17" i="9"/>
  <c r="O21" i="8" a="1"/>
  <c r="IK14" i="9"/>
  <c r="IQ31" i="9"/>
  <c r="IM25" i="9"/>
  <c r="IS26" i="9"/>
  <c r="IM36" i="9"/>
  <c r="IU36" i="9"/>
  <c r="IJ23" i="9"/>
  <c r="IO36" i="9"/>
  <c r="IJ30" i="9"/>
  <c r="IJ18" i="9"/>
  <c r="IO20" i="9"/>
  <c r="IP11" i="9"/>
  <c r="IP21" i="9"/>
  <c r="IV9" i="9"/>
  <c r="IK33" i="9"/>
  <c r="IO31" i="9"/>
  <c r="IP19" i="9"/>
  <c r="IN21" i="9"/>
  <c r="IT9" i="9"/>
  <c r="IL33" i="9"/>
  <c r="IP26" i="9"/>
  <c r="IK34" i="9"/>
  <c r="IN35" i="9"/>
  <c r="IU14" i="9"/>
  <c r="IJ7" i="9"/>
  <c r="IU9" i="9"/>
  <c r="IO22" i="9"/>
  <c r="IL17" i="9"/>
  <c r="IM8" i="9"/>
  <c r="IJ31" i="9"/>
  <c r="IL14" i="9"/>
  <c r="IW31" i="9"/>
  <c r="IK23" i="9"/>
  <c r="IT22" i="9"/>
  <c r="IN17" i="9"/>
  <c r="IP23" i="9"/>
  <c r="IQ34" i="9"/>
  <c r="IN20" i="9"/>
  <c r="IT34" i="9"/>
  <c r="IM28" i="9"/>
  <c r="IV28" i="9"/>
  <c r="IQ16" i="9"/>
  <c r="IK22" i="9"/>
  <c r="IT21" i="9"/>
  <c r="IU10" i="9"/>
  <c r="IW9" i="9"/>
  <c r="IT14" i="9"/>
  <c r="IJ28" i="9"/>
  <c r="IO18" i="9"/>
  <c r="IS21" i="9"/>
  <c r="IV24" i="9"/>
  <c r="IQ32" i="9"/>
  <c r="IP34" i="9"/>
  <c r="IW33" i="9"/>
  <c r="IM14" i="9"/>
  <c r="IQ11" i="9"/>
  <c r="IU16" i="9"/>
  <c r="IL18" i="9"/>
  <c r="IL31" i="9"/>
  <c r="IQ12" i="9"/>
  <c r="IP15" i="9"/>
  <c r="IL30" i="9"/>
  <c r="IP33" i="9"/>
  <c r="IO32" i="9"/>
  <c r="IK25" i="9"/>
  <c r="IK19" i="9"/>
  <c r="IR24" i="9"/>
  <c r="IU22" i="9"/>
  <c r="IK9" i="9"/>
  <c r="IN27" i="9"/>
  <c r="IP14" i="9"/>
  <c r="IW26" i="9"/>
  <c r="IR32" i="9"/>
  <c r="IT33" i="9"/>
  <c r="IW13" i="9"/>
  <c r="G21" i="8" a="1"/>
  <c r="IL16" i="9"/>
  <c r="IU21" i="9"/>
  <c r="IM12" i="9"/>
  <c r="IL20" i="9"/>
  <c r="IK26" i="9"/>
  <c r="IN25" i="9"/>
  <c r="IR25" i="9"/>
  <c r="IR18" i="9"/>
  <c r="IM31" i="9"/>
  <c r="IM23" i="9"/>
  <c r="IP24" i="9"/>
  <c r="J21" i="8" a="1"/>
  <c r="IU12" i="9"/>
  <c r="IJ34" i="9"/>
  <c r="IM24" i="9"/>
  <c r="IV21" i="9"/>
  <c r="IM17" i="9"/>
  <c r="I29" i="13"/>
  <c r="IO16" i="9"/>
  <c r="IN11" i="9"/>
  <c r="IV12" i="9"/>
  <c r="IJ19" i="9"/>
  <c r="IL13" i="9"/>
  <c r="IM29" i="9"/>
  <c r="IL12" i="9"/>
  <c r="IN24" i="9"/>
  <c r="J29" i="13"/>
  <c r="IK27" i="9"/>
  <c r="IV23" i="9"/>
  <c r="E21" i="8" a="1"/>
  <c r="IT32" i="9"/>
  <c r="IM33" i="9"/>
  <c r="IU28" i="9"/>
  <c r="IO13" i="9"/>
  <c r="IT19" i="9"/>
  <c r="IJ36" i="9"/>
  <c r="IL7" i="9"/>
  <c r="IL28" i="9"/>
  <c r="IV8" i="9"/>
  <c r="IT31" i="9"/>
  <c r="IQ22" i="9"/>
  <c r="IR8" i="9"/>
  <c r="IW20" i="9"/>
  <c r="IS14" i="9"/>
  <c r="IT29" i="9"/>
  <c r="IW32" i="9"/>
  <c r="IJ13" i="9"/>
  <c r="IQ30" i="9"/>
  <c r="IQ21" i="9"/>
  <c r="IN26" i="9"/>
  <c r="IM15" i="9"/>
  <c r="IQ26" i="9"/>
  <c r="IJ9" i="9"/>
  <c r="IM10" i="9"/>
  <c r="IQ13" i="9"/>
  <c r="L30" i="13" l="1"/>
  <c r="Q30" i="13"/>
  <c r="P30" i="13"/>
  <c r="AA30" i="13"/>
  <c r="AE30" i="13"/>
  <c r="AC30" i="13"/>
  <c r="M30" i="13"/>
  <c r="F30" i="13"/>
  <c r="G30" i="13"/>
  <c r="E30" i="13"/>
  <c r="H30" i="13"/>
  <c r="D30" i="13"/>
  <c r="B31" i="13"/>
  <c r="F22" i="6"/>
  <c r="JL5" i="9"/>
  <c r="J21" i="8"/>
  <c r="I21" i="8"/>
  <c r="L21" i="8"/>
  <c r="O21" i="8"/>
  <c r="D21" i="8"/>
  <c r="G21" i="8"/>
  <c r="E21" i="8"/>
  <c r="P21" i="8"/>
  <c r="K21" i="8"/>
  <c r="M21" i="8"/>
  <c r="N21" i="8"/>
  <c r="F21" i="8"/>
  <c r="Q21" i="8"/>
  <c r="H21" i="8"/>
  <c r="C20" i="8"/>
  <c r="B23" i="8"/>
  <c r="IZ17" i="9"/>
  <c r="JK24" i="9"/>
  <c r="F22" i="8" a="1"/>
  <c r="JE7" i="9"/>
  <c r="JA16" i="9"/>
  <c r="JB33" i="9"/>
  <c r="JJ23" i="9"/>
  <c r="JB14" i="9"/>
  <c r="IZ30" i="9"/>
  <c r="JC7" i="9"/>
  <c r="JJ31" i="9"/>
  <c r="JF17" i="9"/>
  <c r="IX7" i="9"/>
  <c r="IZ23" i="9"/>
  <c r="JI31" i="9"/>
  <c r="JI17" i="9"/>
  <c r="IZ27" i="9"/>
  <c r="JI18" i="9"/>
  <c r="JD18" i="9"/>
  <c r="JK23" i="9"/>
  <c r="JK29" i="9"/>
  <c r="JE32" i="9"/>
  <c r="IY11" i="9"/>
  <c r="JA15" i="9"/>
  <c r="JE36" i="9"/>
  <c r="JE8" i="9"/>
  <c r="JF20" i="9"/>
  <c r="JB17" i="9"/>
  <c r="IZ13" i="9"/>
  <c r="JG27" i="9"/>
  <c r="JB19" i="9"/>
  <c r="JD17" i="9"/>
  <c r="JC11" i="9"/>
  <c r="JB30" i="9"/>
  <c r="JE13" i="9"/>
  <c r="JH24" i="9"/>
  <c r="JF33" i="9"/>
  <c r="JK22" i="9"/>
  <c r="JH18" i="9"/>
  <c r="JI34" i="9"/>
  <c r="JJ13" i="9"/>
  <c r="IY19" i="9"/>
  <c r="JJ16" i="9"/>
  <c r="JI23" i="9"/>
  <c r="JG14" i="9"/>
  <c r="JI14" i="9"/>
  <c r="JI9" i="9"/>
  <c r="JG21" i="9"/>
  <c r="JH7" i="9"/>
  <c r="JI30" i="9"/>
  <c r="JH33" i="9"/>
  <c r="J22" i="8" a="1"/>
  <c r="JE12" i="9"/>
  <c r="JJ25" i="9"/>
  <c r="JF35" i="9"/>
  <c r="JC31" i="9"/>
  <c r="JJ12" i="9"/>
  <c r="JI22" i="9"/>
  <c r="JF22" i="9"/>
  <c r="IZ25" i="9"/>
  <c r="JD31" i="9"/>
  <c r="JF21" i="9"/>
  <c r="JK21" i="9"/>
  <c r="JJ24" i="9"/>
  <c r="JJ35" i="9"/>
  <c r="IY7" i="9"/>
  <c r="JC25" i="9"/>
  <c r="IX12" i="9"/>
  <c r="JA12" i="9"/>
  <c r="JJ19" i="9"/>
  <c r="JF13" i="9"/>
  <c r="JK17" i="9"/>
  <c r="JJ9" i="9"/>
  <c r="JK28" i="9"/>
  <c r="JJ14" i="9"/>
  <c r="JA34" i="9"/>
  <c r="C31" i="13"/>
  <c r="JI15" i="9"/>
  <c r="JK12" i="9"/>
  <c r="JI24" i="9"/>
  <c r="JE30" i="9"/>
  <c r="JI8" i="9"/>
  <c r="JK11" i="9"/>
  <c r="JG8" i="9"/>
  <c r="IZ12" i="9"/>
  <c r="JJ15" i="9"/>
  <c r="JF8" i="9"/>
  <c r="IX17" i="9"/>
  <c r="JF14" i="9"/>
  <c r="JA11" i="9"/>
  <c r="JK10" i="9"/>
  <c r="IZ7" i="9"/>
  <c r="IY24" i="9"/>
  <c r="JB13" i="9"/>
  <c r="JK27" i="9"/>
  <c r="JJ26" i="9"/>
  <c r="JH28" i="9"/>
  <c r="JF9" i="9"/>
  <c r="JF24" i="9"/>
  <c r="IY16" i="9"/>
  <c r="IY8" i="9"/>
  <c r="JA35" i="9"/>
  <c r="JH27" i="9"/>
  <c r="JC15" i="9"/>
  <c r="JA22" i="9"/>
  <c r="IY17" i="9"/>
  <c r="IX21" i="9"/>
  <c r="JK20" i="9"/>
  <c r="JD16" i="9"/>
  <c r="JJ11" i="9"/>
  <c r="JA10" i="9"/>
  <c r="JK9" i="9"/>
  <c r="JH26" i="9"/>
  <c r="JA29" i="9"/>
  <c r="JG11" i="9"/>
  <c r="IZ18" i="9"/>
  <c r="JA21" i="9"/>
  <c r="P22" i="8" a="1"/>
  <c r="IY32" i="9"/>
  <c r="IY30" i="9"/>
  <c r="JF15" i="9"/>
  <c r="IY34" i="9"/>
  <c r="JK33" i="9"/>
  <c r="IY15" i="9"/>
  <c r="JH22" i="9"/>
  <c r="JJ20" i="9"/>
  <c r="IZ35" i="9"/>
  <c r="L22" i="8" a="1"/>
  <c r="JG16" i="9"/>
  <c r="JJ28" i="9"/>
  <c r="JC29" i="9"/>
  <c r="JG34" i="9"/>
  <c r="JE18" i="9"/>
  <c r="IX20" i="9"/>
  <c r="IX29" i="9"/>
  <c r="JE27" i="9"/>
  <c r="JI11" i="9"/>
  <c r="JI32" i="9"/>
  <c r="JC8" i="9"/>
  <c r="JE17" i="9"/>
  <c r="JI12" i="9"/>
  <c r="JG23" i="9"/>
  <c r="JC13" i="9"/>
  <c r="IZ28" i="9"/>
  <c r="JE23" i="9"/>
  <c r="JC10" i="9"/>
  <c r="JF30" i="9"/>
  <c r="JH35" i="9"/>
  <c r="JB11" i="9"/>
  <c r="K31" i="13"/>
  <c r="JF23" i="9"/>
  <c r="JG31" i="9"/>
  <c r="JF25" i="9"/>
  <c r="IZ16" i="9"/>
  <c r="IZ14" i="9"/>
  <c r="JD20" i="9"/>
  <c r="IZ9" i="9"/>
  <c r="IX36" i="9"/>
  <c r="JB25" i="9"/>
  <c r="JB28" i="9"/>
  <c r="IZ34" i="9"/>
  <c r="JF18" i="9"/>
  <c r="JH8" i="9"/>
  <c r="JJ22" i="9"/>
  <c r="JK8" i="9"/>
  <c r="JD33" i="9"/>
  <c r="JE16" i="9"/>
  <c r="JI29" i="9"/>
  <c r="JH21" i="9"/>
  <c r="JF34" i="9"/>
  <c r="JA36" i="9"/>
  <c r="JF7" i="9"/>
  <c r="JG36" i="9"/>
  <c r="JH31" i="9"/>
  <c r="JK32" i="9"/>
  <c r="JF27" i="9"/>
  <c r="JD29" i="9"/>
  <c r="JA27" i="9"/>
  <c r="JA26" i="9"/>
  <c r="JI21" i="9"/>
  <c r="JA28" i="9"/>
  <c r="IY28" i="9"/>
  <c r="JC21" i="9"/>
  <c r="JH34" i="9"/>
  <c r="H22" i="8" a="1"/>
  <c r="JC33" i="9"/>
  <c r="JB31" i="9"/>
  <c r="JK34" i="9"/>
  <c r="JG30" i="9"/>
  <c r="JB8" i="9"/>
  <c r="JB23" i="9"/>
  <c r="JJ18" i="9"/>
  <c r="IX18" i="9"/>
  <c r="JE24" i="9"/>
  <c r="JG26" i="9"/>
  <c r="JH13" i="9"/>
  <c r="IY18" i="9"/>
  <c r="JJ10" i="9"/>
  <c r="JH30" i="9"/>
  <c r="JI26" i="9"/>
  <c r="JA23" i="9"/>
  <c r="IY26" i="9"/>
  <c r="JJ8" i="9"/>
  <c r="JG25" i="9"/>
  <c r="IX14" i="9"/>
  <c r="JG20" i="9"/>
  <c r="JD34" i="9"/>
  <c r="JA14" i="9"/>
  <c r="JA32" i="9"/>
  <c r="JD25" i="9"/>
  <c r="JD15" i="9"/>
  <c r="JC14" i="9"/>
  <c r="JD36" i="9"/>
  <c r="JG19" i="9"/>
  <c r="JB18" i="9"/>
  <c r="JG33" i="9"/>
  <c r="IZ19" i="9"/>
  <c r="JJ17" i="9"/>
  <c r="JB20" i="9"/>
  <c r="JH9" i="9"/>
  <c r="IY21" i="9"/>
  <c r="JG32" i="9"/>
  <c r="IX13" i="9"/>
  <c r="IX26" i="9"/>
  <c r="IZ36" i="9"/>
  <c r="JK25" i="9"/>
  <c r="M22" i="8" a="1"/>
  <c r="JB22" i="9"/>
  <c r="IX32" i="9"/>
  <c r="JH11" i="9"/>
  <c r="N22" i="8" a="1"/>
  <c r="JG22" i="9"/>
  <c r="JJ30" i="9"/>
  <c r="IY9" i="9"/>
  <c r="IZ24" i="9"/>
  <c r="JD12" i="9"/>
  <c r="IX10" i="9"/>
  <c r="JE14" i="9"/>
  <c r="JK30" i="9"/>
  <c r="JF31" i="9"/>
  <c r="JJ33" i="9"/>
  <c r="JK19" i="9"/>
  <c r="JB12" i="9"/>
  <c r="JH20" i="9"/>
  <c r="JE35" i="9"/>
  <c r="JD7" i="9"/>
  <c r="JG10" i="9"/>
  <c r="JH36" i="9"/>
  <c r="JC12" i="9"/>
  <c r="E22" i="8" a="1"/>
  <c r="JJ29" i="9"/>
  <c r="JJ21" i="9"/>
  <c r="IY22" i="9"/>
  <c r="JD28" i="9"/>
  <c r="JG17" i="9"/>
  <c r="JC17" i="9"/>
  <c r="IX28" i="9"/>
  <c r="IX34" i="9"/>
  <c r="JH14" i="9"/>
  <c r="JF36" i="9"/>
  <c r="JE20" i="9"/>
  <c r="JB27" i="9"/>
  <c r="JC23" i="9"/>
  <c r="JG9" i="9"/>
  <c r="JF16" i="9"/>
  <c r="JK15" i="9"/>
  <c r="JI25" i="9"/>
  <c r="IY14" i="9"/>
  <c r="JA25" i="9"/>
  <c r="JI36" i="9"/>
  <c r="JA9" i="9"/>
  <c r="IY33" i="9"/>
  <c r="JE21" i="9"/>
  <c r="JG28" i="9"/>
  <c r="JB9" i="9"/>
  <c r="JD24" i="9"/>
  <c r="I22" i="8" a="1"/>
  <c r="JI16" i="9"/>
  <c r="JD14" i="9"/>
  <c r="K22" i="8" a="1"/>
  <c r="IX31" i="9"/>
  <c r="IZ22" i="9"/>
  <c r="JB7" i="9"/>
  <c r="IX24" i="9"/>
  <c r="JG18" i="9"/>
  <c r="IY29" i="9"/>
  <c r="JJ32" i="9"/>
  <c r="IX9" i="9"/>
  <c r="JE22" i="9"/>
  <c r="JF10" i="9"/>
  <c r="JB29" i="9"/>
  <c r="JE15" i="9"/>
  <c r="JC22" i="9"/>
  <c r="JH32" i="9"/>
  <c r="IX27" i="9"/>
  <c r="JC24" i="9"/>
  <c r="IY23" i="9"/>
  <c r="I30" i="13"/>
  <c r="JD21" i="9"/>
  <c r="JD8" i="9"/>
  <c r="JG24" i="9"/>
  <c r="JK13" i="9"/>
  <c r="JB10" i="9"/>
  <c r="JK35" i="9"/>
  <c r="JE11" i="9"/>
  <c r="JK7" i="9"/>
  <c r="JF11" i="9"/>
  <c r="JC20" i="9"/>
  <c r="JC30" i="9"/>
  <c r="JE31" i="9"/>
  <c r="JB24" i="9"/>
  <c r="IZ20" i="9"/>
  <c r="JI20" i="9"/>
  <c r="JH25" i="9"/>
  <c r="JD30" i="9"/>
  <c r="JD35" i="9"/>
  <c r="IX25" i="9"/>
  <c r="JH12" i="9"/>
  <c r="JC19" i="9"/>
  <c r="IX22" i="9"/>
  <c r="JD22" i="9"/>
  <c r="JI10" i="9"/>
  <c r="JG7" i="9"/>
  <c r="IY35" i="9"/>
  <c r="IX35" i="9"/>
  <c r="JA17" i="9"/>
  <c r="JF19" i="9"/>
  <c r="JB26" i="9"/>
  <c r="JK14" i="9"/>
  <c r="JD13" i="9"/>
  <c r="JH10" i="9"/>
  <c r="JJ36" i="9"/>
  <c r="IX11" i="9"/>
  <c r="JA31" i="9"/>
  <c r="JD10" i="9"/>
  <c r="JA24" i="9"/>
  <c r="JH29" i="9"/>
  <c r="JI13" i="9"/>
  <c r="JC34" i="9"/>
  <c r="JI7" i="9"/>
  <c r="JK18" i="9"/>
  <c r="JD9" i="9"/>
  <c r="JH15" i="9"/>
  <c r="JG12" i="9"/>
  <c r="JD27" i="9"/>
  <c r="JE9" i="9"/>
  <c r="JK26" i="9"/>
  <c r="JH16" i="9"/>
  <c r="JA33" i="9"/>
  <c r="JH23" i="9"/>
  <c r="JC32" i="9"/>
  <c r="JJ7" i="9"/>
  <c r="JE26" i="9"/>
  <c r="JA8" i="9"/>
  <c r="IY12" i="9"/>
  <c r="JK31" i="9"/>
  <c r="JB16" i="9"/>
  <c r="IZ10" i="9"/>
  <c r="JB21" i="9"/>
  <c r="JK16" i="9"/>
  <c r="JA19" i="9"/>
  <c r="JD32" i="9"/>
  <c r="D22" i="8" a="1"/>
  <c r="JF32" i="9"/>
  <c r="JF29" i="9"/>
  <c r="JJ27" i="9"/>
  <c r="IZ21" i="9"/>
  <c r="JC36" i="9"/>
  <c r="JA13" i="9"/>
  <c r="IZ15" i="9"/>
  <c r="IZ29" i="9"/>
  <c r="JD26" i="9"/>
  <c r="IY31" i="9"/>
  <c r="IY10" i="9"/>
  <c r="JC26" i="9"/>
  <c r="IZ33" i="9"/>
  <c r="JI28" i="9"/>
  <c r="G22" i="8" a="1"/>
  <c r="JB36" i="9"/>
  <c r="JE29" i="9"/>
  <c r="IX15" i="9"/>
  <c r="JA20" i="9"/>
  <c r="IY25" i="9"/>
  <c r="JD19" i="9"/>
  <c r="JC35" i="9"/>
  <c r="O22" i="8" a="1"/>
  <c r="IY20" i="9"/>
  <c r="JA30" i="9"/>
  <c r="Q22" i="8" a="1"/>
  <c r="IZ26" i="9"/>
  <c r="IY27" i="9"/>
  <c r="IZ32" i="9"/>
  <c r="JG15" i="9"/>
  <c r="JI33" i="9"/>
  <c r="JJ34" i="9"/>
  <c r="JE25" i="9"/>
  <c r="JD11" i="9"/>
  <c r="JE19" i="9"/>
  <c r="JE34" i="9"/>
  <c r="IZ8" i="9"/>
  <c r="IX30" i="9"/>
  <c r="JE33" i="9"/>
  <c r="JG29" i="9"/>
  <c r="JF12" i="9"/>
  <c r="IX8" i="9"/>
  <c r="JE28" i="9"/>
  <c r="JC18" i="9"/>
  <c r="JA7" i="9"/>
  <c r="IX19" i="9"/>
  <c r="JH19" i="9"/>
  <c r="JE10" i="9"/>
  <c r="IX23" i="9"/>
  <c r="JF28" i="9"/>
  <c r="IZ31" i="9"/>
  <c r="JB15" i="9"/>
  <c r="JF26" i="9"/>
  <c r="J30" i="13"/>
  <c r="JA18" i="9"/>
  <c r="JI19" i="9"/>
  <c r="JC9" i="9"/>
  <c r="JB32" i="9"/>
  <c r="IY36" i="9"/>
  <c r="JG35" i="9"/>
  <c r="JK36" i="9"/>
  <c r="JI35" i="9"/>
  <c r="IX33" i="9"/>
  <c r="JH17" i="9"/>
  <c r="JC28" i="9"/>
  <c r="IY13" i="9"/>
  <c r="JB34" i="9"/>
  <c r="JC16" i="9"/>
  <c r="JG13" i="9"/>
  <c r="JC27" i="9"/>
  <c r="IZ11" i="9"/>
  <c r="JD23" i="9"/>
  <c r="JB35" i="9"/>
  <c r="JI27" i="9"/>
  <c r="IX16" i="9"/>
  <c r="L31" i="13" l="1"/>
  <c r="Q31" i="13"/>
  <c r="P31" i="13"/>
  <c r="AA31" i="13"/>
  <c r="AE31" i="13"/>
  <c r="AC31" i="13"/>
  <c r="M31" i="13"/>
  <c r="H31" i="13"/>
  <c r="G31" i="13"/>
  <c r="F31" i="13"/>
  <c r="E31" i="13"/>
  <c r="D31" i="13"/>
  <c r="B32" i="13"/>
  <c r="F23" i="6"/>
  <c r="JZ5" i="9"/>
  <c r="M22" i="8"/>
  <c r="J22" i="8"/>
  <c r="Q22" i="8"/>
  <c r="I22" i="8"/>
  <c r="H22" i="8"/>
  <c r="K22" i="8"/>
  <c r="F22" i="8"/>
  <c r="G22" i="8"/>
  <c r="N22" i="8"/>
  <c r="O22" i="8"/>
  <c r="D22" i="8"/>
  <c r="E22" i="8"/>
  <c r="P22" i="8"/>
  <c r="L22" i="8"/>
  <c r="C21" i="8"/>
  <c r="B24" i="8"/>
  <c r="JM28" i="9"/>
  <c r="JT33" i="9"/>
  <c r="JV11" i="9"/>
  <c r="JU23" i="9"/>
  <c r="JP15" i="9"/>
  <c r="JX7" i="9"/>
  <c r="JT34" i="9"/>
  <c r="JN29" i="9"/>
  <c r="JU12" i="9"/>
  <c r="JP7" i="9"/>
  <c r="JP20" i="9"/>
  <c r="J23" i="8" a="1"/>
  <c r="JT11" i="9"/>
  <c r="JY28" i="9"/>
  <c r="JL25" i="9"/>
  <c r="JU36" i="9"/>
  <c r="JV20" i="9"/>
  <c r="JM32" i="9"/>
  <c r="JO30" i="9"/>
  <c r="JY9" i="9"/>
  <c r="JP18" i="9"/>
  <c r="JS17" i="9"/>
  <c r="JP10" i="9"/>
  <c r="JR9" i="9"/>
  <c r="JW22" i="9"/>
  <c r="JN31" i="9"/>
  <c r="JU27" i="9"/>
  <c r="JW32" i="9"/>
  <c r="JR21" i="9"/>
  <c r="JX29" i="9"/>
  <c r="JS21" i="9"/>
  <c r="JQ22" i="9"/>
  <c r="JV19" i="9"/>
  <c r="JN20" i="9"/>
  <c r="JP24" i="9"/>
  <c r="JS32" i="9"/>
  <c r="JY20" i="9"/>
  <c r="JL28" i="9"/>
  <c r="JL29" i="9"/>
  <c r="JR15" i="9"/>
  <c r="JS18" i="9"/>
  <c r="JX13" i="9"/>
  <c r="JM21" i="9"/>
  <c r="JR34" i="9"/>
  <c r="JY21" i="9"/>
  <c r="JT7" i="9"/>
  <c r="JR17" i="9"/>
  <c r="JY12" i="9"/>
  <c r="JO16" i="9"/>
  <c r="JL13" i="9"/>
  <c r="JQ18" i="9"/>
  <c r="JV27" i="9"/>
  <c r="JV12" i="9"/>
  <c r="JY13" i="9"/>
  <c r="JV23" i="9"/>
  <c r="JL9" i="9"/>
  <c r="JR18" i="9"/>
  <c r="JU10" i="9"/>
  <c r="JU22" i="9"/>
  <c r="JU14" i="9"/>
  <c r="JT29" i="9"/>
  <c r="JO14" i="9"/>
  <c r="K32" i="13"/>
  <c r="JS30" i="9"/>
  <c r="JQ24" i="9"/>
  <c r="JR22" i="9"/>
  <c r="JU13" i="9"/>
  <c r="JQ23" i="9"/>
  <c r="JR19" i="9"/>
  <c r="JM9" i="9"/>
  <c r="JS27" i="9"/>
  <c r="JP14" i="9"/>
  <c r="JN30" i="9"/>
  <c r="JS15" i="9"/>
  <c r="JU8" i="9"/>
  <c r="JR14" i="9"/>
  <c r="JN35" i="9"/>
  <c r="JV32" i="9"/>
  <c r="JW24" i="9"/>
  <c r="JV33" i="9"/>
  <c r="JL36" i="9"/>
  <c r="JX21" i="9"/>
  <c r="JX25" i="9"/>
  <c r="JR29" i="9"/>
  <c r="JM36" i="9"/>
  <c r="JM15" i="9"/>
  <c r="JW14" i="9"/>
  <c r="P23" i="8" a="1"/>
  <c r="JQ33" i="9"/>
  <c r="JL11" i="9"/>
  <c r="JL34" i="9"/>
  <c r="JX15" i="9"/>
  <c r="JR8" i="9"/>
  <c r="JY24" i="9"/>
  <c r="JQ8" i="9"/>
  <c r="H23" i="8" a="1"/>
  <c r="JN33" i="9"/>
  <c r="JP29" i="9"/>
  <c r="JS23" i="9"/>
  <c r="JY25" i="9"/>
  <c r="JW11" i="9"/>
  <c r="JT21" i="9"/>
  <c r="JT24" i="9"/>
  <c r="JS31" i="9"/>
  <c r="JW25" i="9"/>
  <c r="JX26" i="9"/>
  <c r="JT8" i="9"/>
  <c r="JS29" i="9"/>
  <c r="JP30" i="9"/>
  <c r="JL10" i="9"/>
  <c r="JV29" i="9"/>
  <c r="JR30" i="9"/>
  <c r="JQ15" i="9"/>
  <c r="JX36" i="9"/>
  <c r="JN12" i="9"/>
  <c r="JO15" i="9"/>
  <c r="JN10" i="9"/>
  <c r="JS9" i="9"/>
  <c r="JV17" i="9"/>
  <c r="JV34" i="9"/>
  <c r="JV13" i="9"/>
  <c r="JM12" i="9"/>
  <c r="JX23" i="9"/>
  <c r="JY19" i="9"/>
  <c r="JY15" i="9"/>
  <c r="JP21" i="9"/>
  <c r="JM24" i="9"/>
  <c r="JT19" i="9"/>
  <c r="JM14" i="9"/>
  <c r="JO21" i="9"/>
  <c r="JO33" i="9"/>
  <c r="JO27" i="9"/>
  <c r="JM29" i="9"/>
  <c r="JN27" i="9"/>
  <c r="JQ28" i="9"/>
  <c r="JM20" i="9"/>
  <c r="JX22" i="9"/>
  <c r="JS22" i="9"/>
  <c r="JN34" i="9"/>
  <c r="JP11" i="9"/>
  <c r="JW21" i="9"/>
  <c r="JL21" i="9"/>
  <c r="JS26" i="9"/>
  <c r="JY26" i="9"/>
  <c r="JN28" i="9"/>
  <c r="JW31" i="9"/>
  <c r="JU19" i="9"/>
  <c r="JO18" i="9"/>
  <c r="JT32" i="9"/>
  <c r="JO29" i="9"/>
  <c r="JX14" i="9"/>
  <c r="JS35" i="9"/>
  <c r="JU21" i="9"/>
  <c r="E23" i="8" a="1"/>
  <c r="JM26" i="9"/>
  <c r="JX16" i="9"/>
  <c r="JL26" i="9"/>
  <c r="JW23" i="9"/>
  <c r="JN25" i="9"/>
  <c r="JX24" i="9"/>
  <c r="JX8" i="9"/>
  <c r="JW29" i="9"/>
  <c r="JX19" i="9"/>
  <c r="JW20" i="9"/>
  <c r="JM18" i="9"/>
  <c r="JQ35" i="9"/>
  <c r="JP17" i="9"/>
  <c r="JO13" i="9"/>
  <c r="JL30" i="9"/>
  <c r="K23" i="8" a="1"/>
  <c r="JW33" i="9"/>
  <c r="JW26" i="9"/>
  <c r="JO35" i="9"/>
  <c r="JQ9" i="9"/>
  <c r="JX28" i="9"/>
  <c r="JU35" i="9"/>
  <c r="JQ36" i="9"/>
  <c r="JM30" i="9"/>
  <c r="JL23" i="9"/>
  <c r="I23" i="8" a="1"/>
  <c r="JV8" i="9"/>
  <c r="JY16" i="9"/>
  <c r="JN36" i="9"/>
  <c r="J31" i="13"/>
  <c r="JY18" i="9"/>
  <c r="JX17" i="9"/>
  <c r="JU16" i="9"/>
  <c r="JR7" i="9"/>
  <c r="JY29" i="9"/>
  <c r="JR16" i="9"/>
  <c r="JX10" i="9"/>
  <c r="JN9" i="9"/>
  <c r="JS20" i="9"/>
  <c r="JN8" i="9"/>
  <c r="JT31" i="9"/>
  <c r="JR31" i="9"/>
  <c r="JX32" i="9"/>
  <c r="JP31" i="9"/>
  <c r="JW16" i="9"/>
  <c r="JY11" i="9"/>
  <c r="JO25" i="9"/>
  <c r="JU7" i="9"/>
  <c r="JR10" i="9"/>
  <c r="JR13" i="9"/>
  <c r="JP33" i="9"/>
  <c r="JN24" i="9"/>
  <c r="JQ32" i="9"/>
  <c r="JW10" i="9"/>
  <c r="JV9" i="9"/>
  <c r="JT35" i="9"/>
  <c r="JR27" i="9"/>
  <c r="JN19" i="9"/>
  <c r="JR32" i="9"/>
  <c r="JR23" i="9"/>
  <c r="JV36" i="9"/>
  <c r="JV15" i="9"/>
  <c r="JS34" i="9"/>
  <c r="JS33" i="9"/>
  <c r="JY34" i="9"/>
  <c r="JO20" i="9"/>
  <c r="JO11" i="9"/>
  <c r="JQ11" i="9"/>
  <c r="JS36" i="9"/>
  <c r="JY8" i="9"/>
  <c r="JQ25" i="9"/>
  <c r="JY36" i="9"/>
  <c r="L23" i="8" a="1"/>
  <c r="JT28" i="9"/>
  <c r="JP19" i="9"/>
  <c r="JU9" i="9"/>
  <c r="JU33" i="9"/>
  <c r="JO26" i="9"/>
  <c r="JY33" i="9"/>
  <c r="JS11" i="9"/>
  <c r="JR33" i="9"/>
  <c r="N23" i="8" a="1"/>
  <c r="JP32" i="9"/>
  <c r="JR24" i="9"/>
  <c r="JM7" i="9"/>
  <c r="JQ27" i="9"/>
  <c r="JL24" i="9"/>
  <c r="JM35" i="9"/>
  <c r="JY31" i="9"/>
  <c r="JW27" i="9"/>
  <c r="JP36" i="9"/>
  <c r="JL20" i="9"/>
  <c r="Q23" i="8" a="1"/>
  <c r="JM13" i="9"/>
  <c r="JQ10" i="9"/>
  <c r="JO28" i="9"/>
  <c r="JP9" i="9"/>
  <c r="JP23" i="9"/>
  <c r="JM16" i="9"/>
  <c r="JO22" i="9"/>
  <c r="JQ7" i="9"/>
  <c r="JO12" i="9"/>
  <c r="JM8" i="9"/>
  <c r="JX33" i="9"/>
  <c r="JL14" i="9"/>
  <c r="JT23" i="9"/>
  <c r="JL15" i="9"/>
  <c r="JT18" i="9"/>
  <c r="JM33" i="9"/>
  <c r="JL8" i="9"/>
  <c r="JN14" i="9"/>
  <c r="JV28" i="9"/>
  <c r="JP12" i="9"/>
  <c r="JW19" i="9"/>
  <c r="JW9" i="9"/>
  <c r="JL33" i="9"/>
  <c r="D23" i="8" a="1"/>
  <c r="JL31" i="9"/>
  <c r="C32" i="13"/>
  <c r="JX11" i="9"/>
  <c r="JW36" i="9"/>
  <c r="JU17" i="9"/>
  <c r="F23" i="8" a="1"/>
  <c r="JR26" i="9"/>
  <c r="JS12" i="9"/>
  <c r="O23" i="8" a="1"/>
  <c r="JL19" i="9"/>
  <c r="JV14" i="9"/>
  <c r="JR11" i="9"/>
  <c r="JM27" i="9"/>
  <c r="JW18" i="9"/>
  <c r="JW34" i="9"/>
  <c r="JV30" i="9"/>
  <c r="JR20" i="9"/>
  <c r="JN15" i="9"/>
  <c r="JW30" i="9"/>
  <c r="JQ16" i="9"/>
  <c r="JX20" i="9"/>
  <c r="JP27" i="9"/>
  <c r="JV16" i="9"/>
  <c r="JO31" i="9"/>
  <c r="JS24" i="9"/>
  <c r="JL27" i="9"/>
  <c r="JY7" i="9"/>
  <c r="JN7" i="9"/>
  <c r="JY35" i="9"/>
  <c r="JN23" i="9"/>
  <c r="JU18" i="9"/>
  <c r="JT22" i="9"/>
  <c r="JS19" i="9"/>
  <c r="JU26" i="9"/>
  <c r="JY22" i="9"/>
  <c r="JT13" i="9"/>
  <c r="JU20" i="9"/>
  <c r="JT26" i="9"/>
  <c r="JM11" i="9"/>
  <c r="JR35" i="9"/>
  <c r="JS10" i="9"/>
  <c r="JR12" i="9"/>
  <c r="JQ12" i="9"/>
  <c r="JS8" i="9"/>
  <c r="JQ21" i="9"/>
  <c r="JT15" i="9"/>
  <c r="JM23" i="9"/>
  <c r="JT25" i="9"/>
  <c r="JU30" i="9"/>
  <c r="JO24" i="9"/>
  <c r="JQ34" i="9"/>
  <c r="JU11" i="9"/>
  <c r="JO19" i="9"/>
  <c r="JO17" i="9"/>
  <c r="JP26" i="9"/>
  <c r="JY10" i="9"/>
  <c r="JU25" i="9"/>
  <c r="JW8" i="9"/>
  <c r="JS28" i="9"/>
  <c r="JU32" i="9"/>
  <c r="JL35" i="9"/>
  <c r="JL17" i="9"/>
  <c r="JN32" i="9"/>
  <c r="JX30" i="9"/>
  <c r="JO34" i="9"/>
  <c r="JM25" i="9"/>
  <c r="JL22" i="9"/>
  <c r="JQ17" i="9"/>
  <c r="JP25" i="9"/>
  <c r="JM22" i="9"/>
  <c r="JY30" i="9"/>
  <c r="JP13" i="9"/>
  <c r="JW12" i="9"/>
  <c r="JW13" i="9"/>
  <c r="JV10" i="9"/>
  <c r="JT17" i="9"/>
  <c r="JM10" i="9"/>
  <c r="JP28" i="9"/>
  <c r="JO10" i="9"/>
  <c r="JN26" i="9"/>
  <c r="JQ26" i="9"/>
  <c r="JO9" i="9"/>
  <c r="JL18" i="9"/>
  <c r="JQ31" i="9"/>
  <c r="JT16" i="9"/>
  <c r="JX12" i="9"/>
  <c r="JU34" i="9"/>
  <c r="JO32" i="9"/>
  <c r="JV21" i="9"/>
  <c r="JQ19" i="9"/>
  <c r="JU24" i="9"/>
  <c r="JQ13" i="9"/>
  <c r="JM17" i="9"/>
  <c r="JW17" i="9"/>
  <c r="JX18" i="9"/>
  <c r="JT10" i="9"/>
  <c r="JX34" i="9"/>
  <c r="JL7" i="9"/>
  <c r="JQ20" i="9"/>
  <c r="JU29" i="9"/>
  <c r="JV18" i="9"/>
  <c r="JP34" i="9"/>
  <c r="JS7" i="9"/>
  <c r="JT30" i="9"/>
  <c r="JQ30" i="9"/>
  <c r="JY32" i="9"/>
  <c r="JU31" i="9"/>
  <c r="JV25" i="9"/>
  <c r="JV35" i="9"/>
  <c r="JN21" i="9"/>
  <c r="JM31" i="9"/>
  <c r="JV26" i="9"/>
  <c r="JU15" i="9"/>
  <c r="JL12" i="9"/>
  <c r="JP16" i="9"/>
  <c r="JV31" i="9"/>
  <c r="JY27" i="9"/>
  <c r="JO7" i="9"/>
  <c r="JV22" i="9"/>
  <c r="JT20" i="9"/>
  <c r="JO8" i="9"/>
  <c r="JS14" i="9"/>
  <c r="JT36" i="9"/>
  <c r="JN11" i="9"/>
  <c r="JN22" i="9"/>
  <c r="G23" i="8" a="1"/>
  <c r="JN18" i="9"/>
  <c r="JW7" i="9"/>
  <c r="JU28" i="9"/>
  <c r="JT12" i="9"/>
  <c r="JR36" i="9"/>
  <c r="JS16" i="9"/>
  <c r="JX27" i="9"/>
  <c r="JY14" i="9"/>
  <c r="JP35" i="9"/>
  <c r="I31" i="13"/>
  <c r="M23" i="8" a="1"/>
  <c r="JW35" i="9"/>
  <c r="JO36" i="9"/>
  <c r="JT9" i="9"/>
  <c r="JT27" i="9"/>
  <c r="JL32" i="9"/>
  <c r="JV7" i="9"/>
  <c r="JX35" i="9"/>
  <c r="JQ29" i="9"/>
  <c r="JM19" i="9"/>
  <c r="JN17" i="9"/>
  <c r="JX9" i="9"/>
  <c r="JM34" i="9"/>
  <c r="JW15" i="9"/>
  <c r="JQ14" i="9"/>
  <c r="JN13" i="9"/>
  <c r="JO23" i="9"/>
  <c r="JS13" i="9"/>
  <c r="JP22" i="9"/>
  <c r="JS25" i="9"/>
  <c r="JT14" i="9"/>
  <c r="JP8" i="9"/>
  <c r="JY17" i="9"/>
  <c r="JR25" i="9"/>
  <c r="JV24" i="9"/>
  <c r="JL16" i="9"/>
  <c r="JY23" i="9"/>
  <c r="JN16" i="9"/>
  <c r="JR28" i="9"/>
  <c r="JX31" i="9"/>
  <c r="JW28" i="9"/>
  <c r="L32" i="13" l="1"/>
  <c r="Q32" i="13"/>
  <c r="P32" i="13"/>
  <c r="AA32" i="13"/>
  <c r="AE32" i="13"/>
  <c r="AC32" i="13"/>
  <c r="M32" i="13"/>
  <c r="D32" i="13"/>
  <c r="F32" i="13"/>
  <c r="H32" i="13"/>
  <c r="G32" i="13"/>
  <c r="E32" i="13"/>
  <c r="B33" i="13"/>
  <c r="F24" i="6"/>
  <c r="KN5" i="9"/>
  <c r="I23" i="8"/>
  <c r="N23" i="8"/>
  <c r="J23" i="8"/>
  <c r="Q23" i="8"/>
  <c r="P23" i="8"/>
  <c r="M23" i="8"/>
  <c r="D23" i="8"/>
  <c r="E23" i="8"/>
  <c r="H23" i="8"/>
  <c r="K23" i="8"/>
  <c r="L23" i="8"/>
  <c r="G23" i="8"/>
  <c r="O23" i="8"/>
  <c r="F23" i="8"/>
  <c r="C22" i="8"/>
  <c r="B25" i="8"/>
  <c r="KL23" i="9"/>
  <c r="KL14" i="9"/>
  <c r="JZ30" i="9"/>
  <c r="KJ35" i="9"/>
  <c r="KH25" i="9"/>
  <c r="JZ35" i="9"/>
  <c r="KA16" i="9"/>
  <c r="KE32" i="9"/>
  <c r="KF13" i="9"/>
  <c r="K24" i="8" a="1"/>
  <c r="KI21" i="9"/>
  <c r="JZ31" i="9"/>
  <c r="KE17" i="9"/>
  <c r="KK23" i="9"/>
  <c r="KD26" i="9"/>
  <c r="KB25" i="9"/>
  <c r="KB35" i="9"/>
  <c r="KA31" i="9"/>
  <c r="KJ19" i="9"/>
  <c r="KJ12" i="9"/>
  <c r="KL27" i="9"/>
  <c r="KE7" i="9"/>
  <c r="KJ20" i="9"/>
  <c r="KM10" i="9"/>
  <c r="KI16" i="9"/>
  <c r="KJ16" i="9"/>
  <c r="KG23" i="9"/>
  <c r="JZ15" i="9"/>
  <c r="KD29" i="9"/>
  <c r="KL29" i="9"/>
  <c r="KM32" i="9"/>
  <c r="KI13" i="9"/>
  <c r="KE21" i="9"/>
  <c r="D24" i="8" a="1"/>
  <c r="KB33" i="9"/>
  <c r="KK33" i="9"/>
  <c r="KA22" i="9"/>
  <c r="KG36" i="9"/>
  <c r="KA20" i="9"/>
  <c r="KM14" i="9"/>
  <c r="JZ25" i="9"/>
  <c r="KL10" i="9"/>
  <c r="KJ30" i="9"/>
  <c r="KC28" i="9"/>
  <c r="KA28" i="9"/>
  <c r="M24" i="8" a="1"/>
  <c r="KK26" i="9"/>
  <c r="KJ18" i="9"/>
  <c r="KD19" i="9"/>
  <c r="KF14" i="9"/>
  <c r="KK17" i="9"/>
  <c r="KA26" i="9"/>
  <c r="KE36" i="9"/>
  <c r="KH33" i="9"/>
  <c r="KB28" i="9"/>
  <c r="O24" i="8" a="1"/>
  <c r="KL16" i="9"/>
  <c r="KE35" i="9"/>
  <c r="KK9" i="9"/>
  <c r="KI14" i="9"/>
  <c r="KI22" i="9"/>
  <c r="KJ8" i="9"/>
  <c r="KH15" i="9"/>
  <c r="KK22" i="9"/>
  <c r="KK24" i="9"/>
  <c r="KD13" i="9"/>
  <c r="JZ27" i="9"/>
  <c r="KC32" i="9"/>
  <c r="KL31" i="9"/>
  <c r="KJ10" i="9"/>
  <c r="KL25" i="9"/>
  <c r="KF32" i="9"/>
  <c r="KE25" i="9"/>
  <c r="P24" i="8" a="1"/>
  <c r="KE15" i="9"/>
  <c r="KC10" i="9"/>
  <c r="KD10" i="9"/>
  <c r="KJ17" i="9"/>
  <c r="KI23" i="9"/>
  <c r="KH18" i="9"/>
  <c r="KI20" i="9"/>
  <c r="KH27" i="9"/>
  <c r="KG24" i="9"/>
  <c r="KE28" i="9"/>
  <c r="KK12" i="9"/>
  <c r="KF20" i="9"/>
  <c r="KH24" i="9"/>
  <c r="KF31" i="9"/>
  <c r="KI30" i="9"/>
  <c r="KM33" i="9"/>
  <c r="KC34" i="9"/>
  <c r="KD7" i="9"/>
  <c r="KF9" i="9"/>
  <c r="JZ13" i="9"/>
  <c r="KH23" i="9"/>
  <c r="KE20" i="9"/>
  <c r="KD20" i="9"/>
  <c r="KA32" i="9"/>
  <c r="KM24" i="9"/>
  <c r="KF11" i="9"/>
  <c r="KC25" i="9"/>
  <c r="KH29" i="9"/>
  <c r="KA25" i="9"/>
  <c r="KC14" i="9"/>
  <c r="KG19" i="9"/>
  <c r="KB9" i="9"/>
  <c r="JZ23" i="9"/>
  <c r="KF30" i="9"/>
  <c r="KE8" i="9"/>
  <c r="KB27" i="9"/>
  <c r="KC23" i="9"/>
  <c r="KG11" i="9"/>
  <c r="KE19" i="9"/>
  <c r="KC26" i="9"/>
  <c r="KJ15" i="9"/>
  <c r="KG31" i="9"/>
  <c r="KH16" i="9"/>
  <c r="KK8" i="9"/>
  <c r="KJ31" i="9"/>
  <c r="KL26" i="9"/>
  <c r="JZ19" i="9"/>
  <c r="KL19" i="9"/>
  <c r="KA33" i="9"/>
  <c r="KB34" i="9"/>
  <c r="KF28" i="9"/>
  <c r="KM19" i="9"/>
  <c r="KJ33" i="9"/>
  <c r="KC12" i="9"/>
  <c r="KG12" i="9"/>
  <c r="KK20" i="9"/>
  <c r="KL17" i="9"/>
  <c r="JZ22" i="9"/>
  <c r="KL30" i="9"/>
  <c r="KL32" i="9"/>
  <c r="KC15" i="9"/>
  <c r="KM36" i="9"/>
  <c r="KE12" i="9"/>
  <c r="KB29" i="9"/>
  <c r="KF26" i="9"/>
  <c r="JZ14" i="9"/>
  <c r="KE14" i="9"/>
  <c r="JZ10" i="9"/>
  <c r="F24" i="8" a="1"/>
  <c r="KK10" i="9"/>
  <c r="KA19" i="9"/>
  <c r="KG28" i="9"/>
  <c r="KC18" i="9"/>
  <c r="KH7" i="9"/>
  <c r="KI27" i="9"/>
  <c r="KM12" i="9"/>
  <c r="KH30" i="9"/>
  <c r="KK25" i="9"/>
  <c r="KF15" i="9"/>
  <c r="KE16" i="9"/>
  <c r="KL13" i="9"/>
  <c r="KI10" i="9"/>
  <c r="KG8" i="9"/>
  <c r="KK15" i="9"/>
  <c r="KA13" i="9"/>
  <c r="KI11" i="9"/>
  <c r="KK29" i="9"/>
  <c r="JZ12" i="9"/>
  <c r="KH10" i="9"/>
  <c r="KJ34" i="9"/>
  <c r="KH26" i="9"/>
  <c r="L24" i="8" a="1"/>
  <c r="KF35" i="9"/>
  <c r="KK27" i="9"/>
  <c r="KA24" i="9"/>
  <c r="KB24" i="9"/>
  <c r="KK31" i="9"/>
  <c r="KA11" i="9"/>
  <c r="KB32" i="9"/>
  <c r="H24" i="8" a="1"/>
  <c r="KI19" i="9"/>
  <c r="KG16" i="9"/>
  <c r="KC35" i="9"/>
  <c r="KD14" i="9"/>
  <c r="KF7" i="9"/>
  <c r="KI33" i="9"/>
  <c r="KK36" i="9"/>
  <c r="KJ7" i="9"/>
  <c r="KH20" i="9"/>
  <c r="KF24" i="9"/>
  <c r="KA30" i="9"/>
  <c r="KJ13" i="9"/>
  <c r="KG21" i="9"/>
  <c r="KI17" i="9"/>
  <c r="KI36" i="9"/>
  <c r="KD17" i="9"/>
  <c r="KM18" i="9"/>
  <c r="KD23" i="9"/>
  <c r="KG10" i="9"/>
  <c r="KE22" i="9"/>
  <c r="KH13" i="9"/>
  <c r="KB7" i="9"/>
  <c r="KM34" i="9"/>
  <c r="KH32" i="9"/>
  <c r="KB10" i="9"/>
  <c r="KM20" i="9"/>
  <c r="KM26" i="9"/>
  <c r="KA36" i="9"/>
  <c r="KF17" i="9"/>
  <c r="JZ26" i="9"/>
  <c r="KM15" i="9"/>
  <c r="KI28" i="9"/>
  <c r="KB36" i="9"/>
  <c r="KL18" i="9"/>
  <c r="KD15" i="9"/>
  <c r="I32" i="13"/>
  <c r="JZ20" i="9"/>
  <c r="KL24" i="9"/>
  <c r="KK7" i="9"/>
  <c r="KA10" i="9"/>
  <c r="KM23" i="9"/>
  <c r="KB11" i="9"/>
  <c r="KK28" i="9"/>
  <c r="KC33" i="9"/>
  <c r="KB20" i="9"/>
  <c r="KF10" i="9"/>
  <c r="KL9" i="9"/>
  <c r="KA14" i="9"/>
  <c r="KM35" i="9"/>
  <c r="KH17" i="9"/>
  <c r="KF36" i="9"/>
  <c r="KK16" i="9"/>
  <c r="KE33" i="9"/>
  <c r="KM16" i="9"/>
  <c r="JZ16" i="9"/>
  <c r="KK32" i="9"/>
  <c r="KM21" i="9"/>
  <c r="KF25" i="9"/>
  <c r="KC24" i="9"/>
  <c r="KJ14" i="9"/>
  <c r="KF29" i="9"/>
  <c r="KE11" i="9"/>
  <c r="KA21" i="9"/>
  <c r="KB12" i="9"/>
  <c r="KM17" i="9"/>
  <c r="KF22" i="9"/>
  <c r="KD27" i="9"/>
  <c r="JZ33" i="9"/>
  <c r="KF18" i="9"/>
  <c r="KG15" i="9"/>
  <c r="KD30" i="9"/>
  <c r="KG27" i="9"/>
  <c r="KA18" i="9"/>
  <c r="N24" i="8" a="1"/>
  <c r="KD12" i="9"/>
  <c r="KD34" i="9"/>
  <c r="KA9" i="9"/>
  <c r="KB21" i="9"/>
  <c r="KB16" i="9"/>
  <c r="JZ34" i="9"/>
  <c r="KE29" i="9"/>
  <c r="KM11" i="9"/>
  <c r="KL11" i="9"/>
  <c r="KF8" i="9"/>
  <c r="KD11" i="9"/>
  <c r="KJ24" i="9"/>
  <c r="KD8" i="9"/>
  <c r="KL33" i="9"/>
  <c r="KL36" i="9"/>
  <c r="KH14" i="9"/>
  <c r="KC20" i="9"/>
  <c r="KG9" i="9"/>
  <c r="KG13" i="9"/>
  <c r="KA12" i="9"/>
  <c r="J32" i="13"/>
  <c r="KJ9" i="9"/>
  <c r="KA27" i="9"/>
  <c r="KL21" i="9"/>
  <c r="KC16" i="9"/>
  <c r="KH36" i="9"/>
  <c r="KE13" i="9"/>
  <c r="KE26" i="9"/>
  <c r="KG26" i="9"/>
  <c r="KE23" i="9"/>
  <c r="KJ32" i="9"/>
  <c r="KL20" i="9"/>
  <c r="KI31" i="9"/>
  <c r="KK34" i="9"/>
  <c r="KC27" i="9"/>
  <c r="JZ17" i="9"/>
  <c r="KA29" i="9"/>
  <c r="KG17" i="9"/>
  <c r="KE10" i="9"/>
  <c r="KC31" i="9"/>
  <c r="KG22" i="9"/>
  <c r="KD32" i="9"/>
  <c r="G24" i="8" a="1"/>
  <c r="KI7" i="9"/>
  <c r="KL12" i="9"/>
  <c r="KI15" i="9"/>
  <c r="KF16" i="9"/>
  <c r="KD24" i="9"/>
  <c r="KC7" i="9"/>
  <c r="KM31" i="9"/>
  <c r="KB22" i="9"/>
  <c r="KC21" i="9"/>
  <c r="KB13" i="9"/>
  <c r="KB30" i="9"/>
  <c r="KB14" i="9"/>
  <c r="KD35" i="9"/>
  <c r="KD18" i="9"/>
  <c r="KF23" i="9"/>
  <c r="KM27" i="9"/>
  <c r="KG18" i="9"/>
  <c r="KF12" i="9"/>
  <c r="KH8" i="9"/>
  <c r="KA23" i="9"/>
  <c r="JZ24" i="9"/>
  <c r="KH22" i="9"/>
  <c r="KJ23" i="9"/>
  <c r="KG32" i="9"/>
  <c r="KL7" i="9"/>
  <c r="KJ28" i="9"/>
  <c r="KL22" i="9"/>
  <c r="KA17" i="9"/>
  <c r="KC19" i="9"/>
  <c r="KL15" i="9"/>
  <c r="KH34" i="9"/>
  <c r="KI35" i="9"/>
  <c r="JZ28" i="9"/>
  <c r="KC17" i="9"/>
  <c r="JZ11" i="9"/>
  <c r="KA8" i="9"/>
  <c r="KH31" i="9"/>
  <c r="KC9" i="9"/>
  <c r="KH11" i="9"/>
  <c r="KM13" i="9"/>
  <c r="KM7" i="9"/>
  <c r="KG7" i="9"/>
  <c r="JZ29" i="9"/>
  <c r="J24" i="8" a="1"/>
  <c r="JZ7" i="9"/>
  <c r="KI9" i="9"/>
  <c r="KE34" i="9"/>
  <c r="KL35" i="9"/>
  <c r="KD31" i="9"/>
  <c r="KI29" i="9"/>
  <c r="KG29" i="9"/>
  <c r="KE24" i="9"/>
  <c r="KK11" i="9"/>
  <c r="KB19" i="9"/>
  <c r="KJ25" i="9"/>
  <c r="KJ11" i="9"/>
  <c r="KF33" i="9"/>
  <c r="KE30" i="9"/>
  <c r="KI34" i="9"/>
  <c r="KB15" i="9"/>
  <c r="KH9" i="9"/>
  <c r="KB23" i="9"/>
  <c r="KD16" i="9"/>
  <c r="KA35" i="9"/>
  <c r="KI12" i="9"/>
  <c r="KM8" i="9"/>
  <c r="KC8" i="9"/>
  <c r="KE31" i="9"/>
  <c r="KB31" i="9"/>
  <c r="KC30" i="9"/>
  <c r="KD21" i="9"/>
  <c r="KJ21" i="9"/>
  <c r="KG20" i="9"/>
  <c r="KI32" i="9"/>
  <c r="KH19" i="9"/>
  <c r="KB17" i="9"/>
  <c r="JZ9" i="9"/>
  <c r="JZ8" i="9"/>
  <c r="KD33" i="9"/>
  <c r="KM28" i="9"/>
  <c r="JZ21" i="9"/>
  <c r="KI8" i="9"/>
  <c r="KA34" i="9"/>
  <c r="KD36" i="9"/>
  <c r="KK30" i="9"/>
  <c r="KH12" i="9"/>
  <c r="KH21" i="9"/>
  <c r="KJ27" i="9"/>
  <c r="KM9" i="9"/>
  <c r="KL28" i="9"/>
  <c r="KK35" i="9"/>
  <c r="KA15" i="9"/>
  <c r="KC13" i="9"/>
  <c r="KE27" i="9"/>
  <c r="KE9" i="9"/>
  <c r="KG34" i="9"/>
  <c r="KK14" i="9"/>
  <c r="KA7" i="9"/>
  <c r="KI25" i="9"/>
  <c r="KB26" i="9"/>
  <c r="KC29" i="9"/>
  <c r="KH35" i="9"/>
  <c r="KF21" i="9"/>
  <c r="KG14" i="9"/>
  <c r="KF27" i="9"/>
  <c r="KL8" i="9"/>
  <c r="JZ18" i="9"/>
  <c r="C33" i="13"/>
  <c r="KM22" i="9"/>
  <c r="KI24" i="9"/>
  <c r="KF19" i="9"/>
  <c r="KI18" i="9"/>
  <c r="KJ29" i="9"/>
  <c r="KD22" i="9"/>
  <c r="KB18" i="9"/>
  <c r="KC36" i="9"/>
  <c r="KM29" i="9"/>
  <c r="KD25" i="9"/>
  <c r="KD28" i="9"/>
  <c r="KC22" i="9"/>
  <c r="KJ26" i="9"/>
  <c r="KG25" i="9"/>
  <c r="KJ36" i="9"/>
  <c r="KK19" i="9"/>
  <c r="JZ36" i="9"/>
  <c r="KJ22" i="9"/>
  <c r="KK18" i="9"/>
  <c r="KG30" i="9"/>
  <c r="KM25" i="9"/>
  <c r="KG33" i="9"/>
  <c r="KI26" i="9"/>
  <c r="KK13" i="9"/>
  <c r="KD9" i="9"/>
  <c r="KC11" i="9"/>
  <c r="I24" i="8" a="1"/>
  <c r="KF34" i="9"/>
  <c r="KL34" i="9"/>
  <c r="E24" i="8" a="1"/>
  <c r="KH28" i="9"/>
  <c r="KK21" i="9"/>
  <c r="Q24" i="8" a="1"/>
  <c r="KM30" i="9"/>
  <c r="KE18" i="9"/>
  <c r="JZ32" i="9"/>
  <c r="KG35" i="9"/>
  <c r="KB8" i="9"/>
  <c r="D33" i="13" l="1"/>
  <c r="G33" i="13"/>
  <c r="E33" i="13"/>
  <c r="F33" i="13"/>
  <c r="H33" i="13"/>
  <c r="B34" i="13"/>
  <c r="F25" i="6"/>
  <c r="LB5" i="9"/>
  <c r="K24" i="8"/>
  <c r="D24" i="8"/>
  <c r="L24" i="8"/>
  <c r="N24" i="8"/>
  <c r="H24" i="8"/>
  <c r="O24" i="8"/>
  <c r="E24" i="8"/>
  <c r="P24" i="8"/>
  <c r="I24" i="8"/>
  <c r="M24" i="8"/>
  <c r="J24" i="8"/>
  <c r="G24" i="8"/>
  <c r="Q24" i="8"/>
  <c r="F24" i="8"/>
  <c r="C23" i="8"/>
  <c r="B26" i="8"/>
  <c r="K33" i="13"/>
  <c r="KO34" i="9"/>
  <c r="KY30" i="9"/>
  <c r="KX12" i="9"/>
  <c r="KX17" i="9"/>
  <c r="KZ18" i="9"/>
  <c r="KZ22" i="9"/>
  <c r="KQ23" i="9"/>
  <c r="KS25" i="9"/>
  <c r="KR10" i="9"/>
  <c r="KW24" i="9"/>
  <c r="KR14" i="9"/>
  <c r="M25" i="8" a="1"/>
  <c r="KT10" i="9"/>
  <c r="KP30" i="9"/>
  <c r="KX36" i="9"/>
  <c r="KQ12" i="9"/>
  <c r="KP26" i="9"/>
  <c r="KS27" i="9"/>
  <c r="KP28" i="9"/>
  <c r="KY11" i="9"/>
  <c r="KT26" i="9"/>
  <c r="KQ36" i="9"/>
  <c r="KY9" i="9"/>
  <c r="KY7" i="9"/>
  <c r="KZ9" i="9"/>
  <c r="KW7" i="9"/>
  <c r="I25" i="8" a="1"/>
  <c r="KZ36" i="9"/>
  <c r="KU15" i="9"/>
  <c r="KU30" i="9"/>
  <c r="KV14" i="9"/>
  <c r="KR36" i="9"/>
  <c r="KN12" i="9"/>
  <c r="KZ31" i="9"/>
  <c r="KS29" i="9"/>
  <c r="KS35" i="9"/>
  <c r="KZ15" i="9"/>
  <c r="KT24" i="9"/>
  <c r="LA21" i="9"/>
  <c r="KT13" i="9"/>
  <c r="KS20" i="9"/>
  <c r="KV33" i="9"/>
  <c r="KS22" i="9"/>
  <c r="KW12" i="9"/>
  <c r="KT29" i="9"/>
  <c r="KP9" i="9"/>
  <c r="KZ10" i="9"/>
  <c r="KU33" i="9"/>
  <c r="KR13" i="9"/>
  <c r="KP27" i="9"/>
  <c r="LA14" i="9"/>
  <c r="KT9" i="9"/>
  <c r="K25" i="8" a="1"/>
  <c r="LA32" i="9"/>
  <c r="KZ11" i="9"/>
  <c r="KX26" i="9"/>
  <c r="KZ30" i="9"/>
  <c r="KR23" i="9"/>
  <c r="KZ8" i="9"/>
  <c r="KX27" i="9"/>
  <c r="LA24" i="9"/>
  <c r="KY27" i="9"/>
  <c r="KR8" i="9"/>
  <c r="KZ27" i="9"/>
  <c r="KV29" i="9"/>
  <c r="KW34" i="9"/>
  <c r="KO21" i="9"/>
  <c r="KX35" i="9"/>
  <c r="KY20" i="9"/>
  <c r="KP35" i="9"/>
  <c r="KY10" i="9"/>
  <c r="LA31" i="9"/>
  <c r="KV21" i="9"/>
  <c r="KP25" i="9"/>
  <c r="KO33" i="9"/>
  <c r="KQ10" i="9"/>
  <c r="KY31" i="9"/>
  <c r="KP20" i="9"/>
  <c r="KS9" i="9"/>
  <c r="KT19" i="9"/>
  <c r="KR7" i="9"/>
  <c r="KN7" i="9"/>
  <c r="KW11" i="9"/>
  <c r="KU22" i="9"/>
  <c r="KT21" i="9"/>
  <c r="KQ13" i="9"/>
  <c r="KZ7" i="9"/>
  <c r="KX22" i="9"/>
  <c r="KT12" i="9"/>
  <c r="LA33" i="9"/>
  <c r="KW26" i="9"/>
  <c r="KS31" i="9"/>
  <c r="KP32" i="9"/>
  <c r="KO36" i="9"/>
  <c r="KP8" i="9"/>
  <c r="KO18" i="9"/>
  <c r="KU35" i="9"/>
  <c r="KT7" i="9"/>
  <c r="KV19" i="9"/>
  <c r="KO9" i="9"/>
  <c r="KV15" i="9"/>
  <c r="KX14" i="9"/>
  <c r="KS23" i="9"/>
  <c r="KU21" i="9"/>
  <c r="KS28" i="9"/>
  <c r="KY16" i="9"/>
  <c r="KZ26" i="9"/>
  <c r="KN20" i="9"/>
  <c r="KT16" i="9"/>
  <c r="KT8" i="9"/>
  <c r="LA13" i="9"/>
  <c r="KS26" i="9"/>
  <c r="KT36" i="9"/>
  <c r="KT22" i="9"/>
  <c r="KQ26" i="9"/>
  <c r="LA7" i="9"/>
  <c r="P25" i="8" a="1"/>
  <c r="KO22" i="9"/>
  <c r="KX16" i="9"/>
  <c r="KR11" i="9"/>
  <c r="KS32" i="9"/>
  <c r="KV23" i="9"/>
  <c r="LA15" i="9"/>
  <c r="KN9" i="9"/>
  <c r="KV28" i="9"/>
  <c r="KX23" i="9"/>
  <c r="KR24" i="9"/>
  <c r="KV7" i="9"/>
  <c r="KX32" i="9"/>
  <c r="KP22" i="9"/>
  <c r="KQ33" i="9"/>
  <c r="KN28" i="9"/>
  <c r="KN14" i="9"/>
  <c r="KQ20" i="9"/>
  <c r="KO11" i="9"/>
  <c r="KY28" i="9"/>
  <c r="KT20" i="9"/>
  <c r="KR31" i="9"/>
  <c r="KS13" i="9"/>
  <c r="KX33" i="9"/>
  <c r="KU20" i="9"/>
  <c r="K34" i="13"/>
  <c r="KV10" i="9"/>
  <c r="KO32" i="9"/>
  <c r="KP31" i="9"/>
  <c r="KV12" i="9"/>
  <c r="KX18" i="9"/>
  <c r="LA35" i="9"/>
  <c r="KX21" i="9"/>
  <c r="KU25" i="9"/>
  <c r="KV18" i="9"/>
  <c r="KN22" i="9"/>
  <c r="KP11" i="9"/>
  <c r="KV11" i="9"/>
  <c r="F25" i="8" a="1"/>
  <c r="KX20" i="9"/>
  <c r="KQ8" i="9"/>
  <c r="KW27" i="9"/>
  <c r="LA12" i="9"/>
  <c r="KR9" i="9"/>
  <c r="KU29" i="9"/>
  <c r="KU34" i="9"/>
  <c r="KT33" i="9"/>
  <c r="KQ27" i="9"/>
  <c r="KV8" i="9"/>
  <c r="KW18" i="9"/>
  <c r="KN19" i="9"/>
  <c r="KZ19" i="9"/>
  <c r="LA28" i="9"/>
  <c r="KX7" i="9"/>
  <c r="KV13" i="9"/>
  <c r="KU31" i="9"/>
  <c r="KX19" i="9"/>
  <c r="KP15" i="9"/>
  <c r="KU36" i="9"/>
  <c r="Q25" i="8" a="1"/>
  <c r="LA18" i="9"/>
  <c r="KO17" i="9"/>
  <c r="KY18" i="9"/>
  <c r="KW31" i="9"/>
  <c r="KY32" i="9"/>
  <c r="KV30" i="9"/>
  <c r="KY23" i="9"/>
  <c r="KQ22" i="9"/>
  <c r="KR19" i="9"/>
  <c r="KQ31" i="9"/>
  <c r="KO30" i="9"/>
  <c r="LA22" i="9"/>
  <c r="KU18" i="9"/>
  <c r="KP7" i="9"/>
  <c r="KV32" i="9"/>
  <c r="KW16" i="9"/>
  <c r="KN26" i="9"/>
  <c r="KN30" i="9"/>
  <c r="KN31" i="9"/>
  <c r="KO10" i="9"/>
  <c r="KQ35" i="9"/>
  <c r="KP36" i="9"/>
  <c r="KT14" i="9"/>
  <c r="KS36" i="9"/>
  <c r="KN21" i="9"/>
  <c r="KV35" i="9"/>
  <c r="LA9" i="9"/>
  <c r="KN18" i="9"/>
  <c r="KZ29" i="9"/>
  <c r="LA20" i="9"/>
  <c r="KP16" i="9"/>
  <c r="LA8" i="9"/>
  <c r="KO13" i="9"/>
  <c r="KT32" i="9"/>
  <c r="KU7" i="9"/>
  <c r="LA26" i="9"/>
  <c r="KS24" i="9"/>
  <c r="KZ12" i="9"/>
  <c r="KV31" i="9"/>
  <c r="KY34" i="9"/>
  <c r="KT23" i="9"/>
  <c r="KS18" i="9"/>
  <c r="KP23" i="9"/>
  <c r="KT28" i="9"/>
  <c r="KO20" i="9"/>
  <c r="KQ14" i="9"/>
  <c r="KN36" i="9"/>
  <c r="KW10" i="9"/>
  <c r="KZ28" i="9"/>
  <c r="KV26" i="9"/>
  <c r="KQ30" i="9"/>
  <c r="KR27" i="9"/>
  <c r="LA29" i="9"/>
  <c r="KZ24" i="9"/>
  <c r="LA17" i="9"/>
  <c r="KV16" i="9"/>
  <c r="KO23" i="9"/>
  <c r="KR32" i="9"/>
  <c r="KV24" i="9"/>
  <c r="KU8" i="9"/>
  <c r="KV9" i="9"/>
  <c r="KW15" i="9"/>
  <c r="KW29" i="9"/>
  <c r="KQ17" i="9"/>
  <c r="KW30" i="9"/>
  <c r="KN24" i="9"/>
  <c r="KX13" i="9"/>
  <c r="LA25" i="9"/>
  <c r="KR30" i="9"/>
  <c r="KU23" i="9"/>
  <c r="N25" i="8" a="1"/>
  <c r="KP12" i="9"/>
  <c r="KY12" i="9"/>
  <c r="KX34" i="9"/>
  <c r="KO31" i="9"/>
  <c r="KY22" i="9"/>
  <c r="KQ11" i="9"/>
  <c r="KX15" i="9"/>
  <c r="KS19" i="9"/>
  <c r="KR20" i="9"/>
  <c r="KV27" i="9"/>
  <c r="KS33" i="9"/>
  <c r="KW14" i="9"/>
  <c r="KO25" i="9"/>
  <c r="KN10" i="9"/>
  <c r="LA23" i="9"/>
  <c r="KQ7" i="9"/>
  <c r="KX11" i="9"/>
  <c r="KY15" i="9"/>
  <c r="LA19" i="9"/>
  <c r="KU27" i="9"/>
  <c r="KT30" i="9"/>
  <c r="KR16" i="9"/>
  <c r="KZ20" i="9"/>
  <c r="KT35" i="9"/>
  <c r="L25" i="8" a="1"/>
  <c r="KR35" i="9"/>
  <c r="KZ17" i="9"/>
  <c r="KN11" i="9"/>
  <c r="KO7" i="9"/>
  <c r="KQ34" i="9"/>
  <c r="KR21" i="9"/>
  <c r="KX30" i="9"/>
  <c r="KY14" i="9"/>
  <c r="KU19" i="9"/>
  <c r="KO28" i="9"/>
  <c r="KS16" i="9"/>
  <c r="KP18" i="9"/>
  <c r="KP24" i="9"/>
  <c r="KZ34" i="9"/>
  <c r="KW32" i="9"/>
  <c r="KO27" i="9"/>
  <c r="G25" i="8" a="1"/>
  <c r="KR29" i="9"/>
  <c r="LA11" i="9"/>
  <c r="KO14" i="9"/>
  <c r="KN13" i="9"/>
  <c r="KZ32" i="9"/>
  <c r="KU17" i="9"/>
  <c r="KR12" i="9"/>
  <c r="KN34" i="9"/>
  <c r="KV17" i="9"/>
  <c r="KR26" i="9"/>
  <c r="KP19" i="9"/>
  <c r="KU32" i="9"/>
  <c r="KP10" i="9"/>
  <c r="KO16" i="9"/>
  <c r="KT25" i="9"/>
  <c r="KZ23" i="9"/>
  <c r="KS15" i="9"/>
  <c r="KW25" i="9"/>
  <c r="KX10" i="9"/>
  <c r="KZ13" i="9"/>
  <c r="KY8" i="9"/>
  <c r="KR28" i="9"/>
  <c r="KR33" i="9"/>
  <c r="KY29" i="9"/>
  <c r="KY36" i="9"/>
  <c r="KN35" i="9"/>
  <c r="KW21" i="9"/>
  <c r="KY13" i="9"/>
  <c r="KU16" i="9"/>
  <c r="KO15" i="9"/>
  <c r="KV20" i="9"/>
  <c r="KZ21" i="9"/>
  <c r="KO19" i="9"/>
  <c r="KR25" i="9"/>
  <c r="KP21" i="9"/>
  <c r="KN23" i="9"/>
  <c r="KX8" i="9"/>
  <c r="KP33" i="9"/>
  <c r="KY35" i="9"/>
  <c r="KO8" i="9"/>
  <c r="KP14" i="9"/>
  <c r="KQ24" i="9"/>
  <c r="KU10" i="9"/>
  <c r="KZ14" i="9"/>
  <c r="E25" i="8" a="1"/>
  <c r="KQ25" i="9"/>
  <c r="O25" i="8" a="1"/>
  <c r="KV25" i="9"/>
  <c r="KX29" i="9"/>
  <c r="D25" i="8" a="1"/>
  <c r="KU9" i="9"/>
  <c r="KS11" i="9"/>
  <c r="KS14" i="9"/>
  <c r="KU11" i="9"/>
  <c r="KW17" i="9"/>
  <c r="LA27" i="9"/>
  <c r="KW23" i="9"/>
  <c r="KQ32" i="9"/>
  <c r="KY21" i="9"/>
  <c r="KN32" i="9"/>
  <c r="LA10" i="9"/>
  <c r="KN15" i="9"/>
  <c r="KS17" i="9"/>
  <c r="KN29" i="9"/>
  <c r="LA16" i="9"/>
  <c r="KT11" i="9"/>
  <c r="KY25" i="9"/>
  <c r="KP34" i="9"/>
  <c r="KP29" i="9"/>
  <c r="KU12" i="9"/>
  <c r="KN27" i="9"/>
  <c r="C34" i="13"/>
  <c r="KW13" i="9"/>
  <c r="KZ35" i="9"/>
  <c r="KZ25" i="9"/>
  <c r="KY33" i="9"/>
  <c r="KN16" i="9"/>
  <c r="KR18" i="9"/>
  <c r="KW36" i="9"/>
  <c r="KW35" i="9"/>
  <c r="KX28" i="9"/>
  <c r="KV34" i="9"/>
  <c r="KO24" i="9"/>
  <c r="KT17" i="9"/>
  <c r="KR34" i="9"/>
  <c r="KN33" i="9"/>
  <c r="KQ28" i="9"/>
  <c r="KS12" i="9"/>
  <c r="KS34" i="9"/>
  <c r="KR17" i="9"/>
  <c r="KQ15" i="9"/>
  <c r="KQ19" i="9"/>
  <c r="KO35" i="9"/>
  <c r="KV36" i="9"/>
  <c r="KW33" i="9"/>
  <c r="KW9" i="9"/>
  <c r="KR22" i="9"/>
  <c r="KN25" i="9"/>
  <c r="KQ29" i="9"/>
  <c r="KX25" i="9"/>
  <c r="KX9" i="9"/>
  <c r="KO26" i="9"/>
  <c r="KY24" i="9"/>
  <c r="KU14" i="9"/>
  <c r="KU13" i="9"/>
  <c r="KY19" i="9"/>
  <c r="KX31" i="9"/>
  <c r="KT34" i="9"/>
  <c r="KT18" i="9"/>
  <c r="KQ16" i="9"/>
  <c r="LA30" i="9"/>
  <c r="KW22" i="9"/>
  <c r="KW20" i="9"/>
  <c r="LA36" i="9"/>
  <c r="KS7" i="9"/>
  <c r="KZ16" i="9"/>
  <c r="KO12" i="9"/>
  <c r="KS21" i="9"/>
  <c r="KS30" i="9"/>
  <c r="KQ9" i="9"/>
  <c r="KY17" i="9"/>
  <c r="KY26" i="9"/>
  <c r="KR15" i="9"/>
  <c r="KZ33" i="9"/>
  <c r="KN8" i="9"/>
  <c r="LA34" i="9"/>
  <c r="KW28" i="9"/>
  <c r="KQ18" i="9"/>
  <c r="KN17" i="9"/>
  <c r="KW8" i="9"/>
  <c r="KS8" i="9"/>
  <c r="KU26" i="9"/>
  <c r="KS10" i="9"/>
  <c r="KT27" i="9"/>
  <c r="H25" i="8" a="1"/>
  <c r="J25" i="8" a="1"/>
  <c r="KO29" i="9"/>
  <c r="KU24" i="9"/>
  <c r="KP17" i="9"/>
  <c r="KV22" i="9"/>
  <c r="KP13" i="9"/>
  <c r="KX24" i="9"/>
  <c r="KW19" i="9"/>
  <c r="KT15" i="9"/>
  <c r="KU28" i="9"/>
  <c r="KT31" i="9"/>
  <c r="KQ21" i="9"/>
  <c r="L34" i="13" l="1"/>
  <c r="L33" i="13"/>
  <c r="Q34" i="13"/>
  <c r="P34" i="13"/>
  <c r="Q33" i="13"/>
  <c r="P33" i="13"/>
  <c r="AA33" i="13"/>
  <c r="AE33" i="13"/>
  <c r="AC33" i="13"/>
  <c r="M33" i="13"/>
  <c r="AA34" i="13"/>
  <c r="AE34" i="13"/>
  <c r="AC34" i="13"/>
  <c r="M34" i="13"/>
  <c r="F34" i="13"/>
  <c r="G34" i="13"/>
  <c r="E34" i="13"/>
  <c r="D34" i="13"/>
  <c r="H34" i="13"/>
  <c r="B35" i="13"/>
  <c r="F26" i="6"/>
  <c r="LP5" i="9"/>
  <c r="F25" i="8"/>
  <c r="G25" i="8"/>
  <c r="D25" i="8"/>
  <c r="Q25" i="8"/>
  <c r="M25" i="8"/>
  <c r="N25" i="8"/>
  <c r="L25" i="8"/>
  <c r="J25" i="8"/>
  <c r="K25" i="8"/>
  <c r="P25" i="8"/>
  <c r="O25" i="8"/>
  <c r="H25" i="8"/>
  <c r="E25" i="8"/>
  <c r="I25" i="8"/>
  <c r="C24" i="8"/>
  <c r="B27" i="8"/>
  <c r="B36" i="13" l="1"/>
  <c r="F27" i="6"/>
  <c r="MD5" i="9"/>
  <c r="C25" i="8"/>
  <c r="B28" i="8"/>
  <c r="LC20" i="9"/>
  <c r="LK30" i="9"/>
  <c r="LF22" i="9"/>
  <c r="LH32" i="9"/>
  <c r="LN36" i="9"/>
  <c r="I34" i="13"/>
  <c r="LH19" i="9"/>
  <c r="LU16" i="9"/>
  <c r="LU22" i="9"/>
  <c r="LQ19" i="9"/>
  <c r="LZ22" i="9"/>
  <c r="MC36" i="9"/>
  <c r="LY31" i="9"/>
  <c r="LU29" i="9"/>
  <c r="LN9" i="9"/>
  <c r="LG32" i="9"/>
  <c r="LG13" i="9"/>
  <c r="LM26" i="9"/>
  <c r="C35" i="13"/>
  <c r="LK25" i="9"/>
  <c r="LR34" i="9"/>
  <c r="LP36" i="9"/>
  <c r="LQ12" i="9"/>
  <c r="LU30" i="9"/>
  <c r="LW11" i="9"/>
  <c r="LW31" i="9"/>
  <c r="LF24" i="9"/>
  <c r="LN18" i="9"/>
  <c r="LI17" i="9"/>
  <c r="LL23" i="9"/>
  <c r="LL13" i="9"/>
  <c r="LJ18" i="9"/>
  <c r="K26" i="8" a="1"/>
  <c r="LU10" i="9"/>
  <c r="LV24" i="9"/>
  <c r="LQ31" i="9"/>
  <c r="MC11" i="9"/>
  <c r="MC14" i="9"/>
  <c r="LW18" i="9"/>
  <c r="LU36" i="9"/>
  <c r="LF29" i="9"/>
  <c r="LL27" i="9"/>
  <c r="LD35" i="9"/>
  <c r="LF36" i="9"/>
  <c r="LL18" i="9"/>
  <c r="LB32" i="9"/>
  <c r="LL24" i="9"/>
  <c r="LS30" i="9"/>
  <c r="LT26" i="9"/>
  <c r="MB34" i="9"/>
  <c r="M27" i="8" a="1"/>
  <c r="LU9" i="9"/>
  <c r="MB25" i="9"/>
  <c r="LZ21" i="9"/>
  <c r="LG29" i="9"/>
  <c r="LI25" i="9"/>
  <c r="LM10" i="9"/>
  <c r="J33" i="13"/>
  <c r="LC16" i="9"/>
  <c r="LO33" i="9"/>
  <c r="LK36" i="9"/>
  <c r="LZ10" i="9"/>
  <c r="MB31" i="9"/>
  <c r="LQ13" i="9"/>
  <c r="LP28" i="9"/>
  <c r="LX15" i="9"/>
  <c r="LU18" i="9"/>
  <c r="MC26" i="9"/>
  <c r="LJ13" i="9"/>
  <c r="LK31" i="9"/>
  <c r="LF11" i="9"/>
  <c r="LD8" i="9"/>
  <c r="LG12" i="9"/>
  <c r="LI22" i="9"/>
  <c r="LF13" i="9"/>
  <c r="LX11" i="9"/>
  <c r="LY28" i="9"/>
  <c r="LQ29" i="9"/>
  <c r="LV16" i="9"/>
  <c r="MB20" i="9"/>
  <c r="LS10" i="9"/>
  <c r="LZ18" i="9"/>
  <c r="LG26" i="9"/>
  <c r="LL16" i="9"/>
  <c r="LB29" i="9"/>
  <c r="LF14" i="9"/>
  <c r="LE28" i="9"/>
  <c r="LO26" i="9"/>
  <c r="LG27" i="9"/>
  <c r="LW34" i="9"/>
  <c r="D27" i="8" a="1"/>
  <c r="LQ9" i="9"/>
  <c r="LZ7" i="9"/>
  <c r="LQ30" i="9"/>
  <c r="MC10" i="9"/>
  <c r="LM7" i="9"/>
  <c r="LE29" i="9"/>
  <c r="LI24" i="9"/>
  <c r="LJ26" i="9"/>
  <c r="LH33" i="9"/>
  <c r="LM11" i="9"/>
  <c r="LI9" i="9"/>
  <c r="LY12" i="9"/>
  <c r="LX12" i="9"/>
  <c r="MC9" i="9"/>
  <c r="LJ20" i="9"/>
  <c r="LV13" i="9"/>
  <c r="LW7" i="9"/>
  <c r="LN30" i="9"/>
  <c r="LO14" i="9"/>
  <c r="LK12" i="9"/>
  <c r="LM25" i="9"/>
  <c r="LL26" i="9"/>
  <c r="LB19" i="9"/>
  <c r="LL11" i="9"/>
  <c r="LY36" i="9"/>
  <c r="MA25" i="9"/>
  <c r="LW9" i="9"/>
  <c r="LQ10" i="9"/>
  <c r="LU20" i="9"/>
  <c r="LQ7" i="9"/>
  <c r="LL7" i="9"/>
  <c r="LD34" i="9"/>
  <c r="LH8" i="9"/>
  <c r="LL9" i="9"/>
  <c r="LC33" i="9"/>
  <c r="LC19" i="9"/>
  <c r="LB11" i="9"/>
  <c r="LY17" i="9"/>
  <c r="LT19" i="9"/>
  <c r="LT34" i="9"/>
  <c r="LY10" i="9"/>
  <c r="MC15" i="9"/>
  <c r="MA13" i="9"/>
  <c r="LH28" i="9"/>
  <c r="LH17" i="9"/>
  <c r="LD14" i="9"/>
  <c r="LG22" i="9"/>
  <c r="LI13" i="9"/>
  <c r="LM20" i="9"/>
  <c r="LL29" i="9"/>
  <c r="LZ12" i="9"/>
  <c r="LV34" i="9"/>
  <c r="LR22" i="9"/>
  <c r="LQ34" i="9"/>
  <c r="LW14" i="9"/>
  <c r="LX20" i="9"/>
  <c r="LR9" i="9"/>
  <c r="LB17" i="9"/>
  <c r="LN31" i="9"/>
  <c r="H26" i="8" a="1"/>
  <c r="LO17" i="9"/>
  <c r="LO36" i="9"/>
  <c r="P26" i="8" a="1"/>
  <c r="LM19" i="9"/>
  <c r="LV9" i="9"/>
  <c r="LS9" i="9"/>
  <c r="MA26" i="9"/>
  <c r="LQ24" i="9"/>
  <c r="LP17" i="9"/>
  <c r="LR8" i="9"/>
  <c r="MC34" i="9"/>
  <c r="LJ12" i="9"/>
  <c r="LI12" i="9"/>
  <c r="D26" i="8" a="1"/>
  <c r="LE11" i="9"/>
  <c r="LE26" i="9"/>
  <c r="LB28" i="9"/>
  <c r="LN19" i="9"/>
  <c r="LT18" i="9"/>
  <c r="LR10" i="9"/>
  <c r="LZ17" i="9"/>
  <c r="LT17" i="9"/>
  <c r="LY27" i="9"/>
  <c r="LV35" i="9"/>
  <c r="LV11" i="9"/>
  <c r="I26" i="8" a="1"/>
  <c r="LM34" i="9"/>
  <c r="LL32" i="9"/>
  <c r="LN10" i="9"/>
  <c r="LD31" i="9"/>
  <c r="LJ35" i="9"/>
  <c r="LJ34" i="9"/>
  <c r="MB27" i="9"/>
  <c r="LR15" i="9"/>
  <c r="LY35" i="9"/>
  <c r="LV8" i="9"/>
  <c r="LR32" i="9"/>
  <c r="MA28" i="9"/>
  <c r="MA12" i="9"/>
  <c r="LN28" i="9"/>
  <c r="LC10" i="9"/>
  <c r="LI15" i="9"/>
  <c r="LN21" i="9"/>
  <c r="LD20" i="9"/>
  <c r="LN23" i="9"/>
  <c r="LI7" i="9"/>
  <c r="MB9" i="9"/>
  <c r="LP34" i="9"/>
  <c r="LU27" i="9"/>
  <c r="J27" i="8" a="1"/>
  <c r="MC25" i="9"/>
  <c r="LX25" i="9"/>
  <c r="LO9" i="9"/>
  <c r="LL8" i="9"/>
  <c r="LH23" i="9"/>
  <c r="LG21" i="9"/>
  <c r="LG16" i="9"/>
  <c r="LY14" i="9"/>
  <c r="LP15" i="9"/>
  <c r="LD19" i="9"/>
  <c r="LO27" i="9"/>
  <c r="LO11" i="9"/>
  <c r="LO16" i="9"/>
  <c r="LC27" i="9"/>
  <c r="LG36" i="9"/>
  <c r="LO20" i="9"/>
  <c r="LV31" i="9"/>
  <c r="LW13" i="9"/>
  <c r="LR36" i="9"/>
  <c r="LV14" i="9"/>
  <c r="LU14" i="9"/>
  <c r="LX31" i="9"/>
  <c r="LJ29" i="9"/>
  <c r="LG23" i="9"/>
  <c r="LC36" i="9"/>
  <c r="LF15" i="9"/>
  <c r="LD28" i="9"/>
  <c r="LG31" i="9"/>
  <c r="LO12" i="9"/>
  <c r="LW36" i="9"/>
  <c r="LU31" i="9"/>
  <c r="LZ20" i="9"/>
  <c r="LW30" i="9"/>
  <c r="MB13" i="9"/>
  <c r="LW25" i="9"/>
  <c r="LH18" i="9"/>
  <c r="LF18" i="9"/>
  <c r="LB18" i="9"/>
  <c r="LE16" i="9"/>
  <c r="LL34" i="9"/>
  <c r="LO25" i="9"/>
  <c r="LE15" i="9"/>
  <c r="LT24" i="9"/>
  <c r="LP26" i="9"/>
  <c r="MA19" i="9"/>
  <c r="LV22" i="9"/>
  <c r="LW32" i="9"/>
  <c r="LQ22" i="9"/>
  <c r="LY24" i="9"/>
  <c r="LL33" i="9"/>
  <c r="LO32" i="9"/>
  <c r="LD33" i="9"/>
  <c r="LH36" i="9"/>
  <c r="LC34" i="9"/>
  <c r="LB9" i="9"/>
  <c r="LK11" i="9"/>
  <c r="LW12" i="9"/>
  <c r="MC13" i="9"/>
  <c r="LV27" i="9"/>
  <c r="LT29" i="9"/>
  <c r="LY22" i="9"/>
  <c r="LP35" i="9"/>
  <c r="O27" i="8" a="1"/>
  <c r="LL35" i="9"/>
  <c r="LC12" i="9"/>
  <c r="LL36" i="9"/>
  <c r="LM8" i="9"/>
  <c r="LF10" i="9"/>
  <c r="LB26" i="9"/>
  <c r="LZ31" i="9"/>
  <c r="MA16" i="9"/>
  <c r="LZ29" i="9"/>
  <c r="LP7" i="9"/>
  <c r="LW10" i="9"/>
  <c r="LX22" i="9"/>
  <c r="LV18" i="9"/>
  <c r="LR35" i="9"/>
  <c r="LD7" i="9"/>
  <c r="LG25" i="9"/>
  <c r="LJ27" i="9"/>
  <c r="LI33" i="9"/>
  <c r="LD30" i="9"/>
  <c r="LO31" i="9"/>
  <c r="LI26" i="9"/>
  <c r="LP10" i="9"/>
  <c r="K27" i="8" a="1"/>
  <c r="LR13" i="9"/>
  <c r="LT21" i="9"/>
  <c r="LT33" i="9"/>
  <c r="LZ28" i="9"/>
  <c r="LX14" i="9"/>
  <c r="LJ17" i="9"/>
  <c r="LJ21" i="9"/>
  <c r="LJ22" i="9"/>
  <c r="LN27" i="9"/>
  <c r="LO19" i="9"/>
  <c r="LO28" i="9"/>
  <c r="LE7" i="9"/>
  <c r="LU15" i="9"/>
  <c r="LU8" i="9"/>
  <c r="LT8" i="9"/>
  <c r="LX17" i="9"/>
  <c r="LS29" i="9"/>
  <c r="MA21" i="9"/>
  <c r="LF31" i="9"/>
  <c r="LI34" i="9"/>
  <c r="LL20" i="9"/>
  <c r="LO7" i="9"/>
  <c r="L26" i="8" a="1"/>
  <c r="LN16" i="9"/>
  <c r="LB7" i="9"/>
  <c r="MB22" i="9"/>
  <c r="LQ27" i="9"/>
  <c r="LV7" i="9"/>
  <c r="LM29" i="9"/>
  <c r="LF35" i="9"/>
  <c r="LO24" i="9"/>
  <c r="LI31" i="9"/>
  <c r="LN26" i="9"/>
  <c r="LI29" i="9"/>
  <c r="LK14" i="9"/>
  <c r="LQ16" i="9"/>
  <c r="LZ25" i="9"/>
  <c r="MA18" i="9"/>
  <c r="LR27" i="9"/>
  <c r="LV29" i="9"/>
  <c r="LS11" i="9"/>
  <c r="LF34" i="9"/>
  <c r="LL22" i="9"/>
  <c r="LE8" i="9"/>
  <c r="LO10" i="9"/>
  <c r="LK18" i="9"/>
  <c r="LC32" i="9"/>
  <c r="LB14" i="9"/>
  <c r="LT35" i="9"/>
  <c r="LR14" i="9"/>
  <c r="MA31" i="9"/>
  <c r="LY32" i="9"/>
  <c r="LP12" i="9"/>
  <c r="LV10" i="9"/>
  <c r="LD26" i="9"/>
  <c r="LD18" i="9"/>
  <c r="LH34" i="9"/>
  <c r="LH9" i="9"/>
  <c r="LF33" i="9"/>
  <c r="LF8" i="9"/>
  <c r="LS34" i="9"/>
  <c r="LU24" i="9"/>
  <c r="LS31" i="9"/>
  <c r="LV30" i="9"/>
  <c r="LW33" i="9"/>
  <c r="LR31" i="9"/>
  <c r="LY19" i="9"/>
  <c r="LT36" i="9"/>
  <c r="LN34" i="9"/>
  <c r="LF7" i="9"/>
  <c r="LK29" i="9"/>
  <c r="LC21" i="9"/>
  <c r="LM32" i="9"/>
  <c r="LC8" i="9"/>
  <c r="LO8" i="9"/>
  <c r="LP25" i="9"/>
  <c r="LR12" i="9"/>
  <c r="MC17" i="9"/>
  <c r="LR29" i="9"/>
  <c r="MA17" i="9"/>
  <c r="LZ27" i="9"/>
  <c r="LH11" i="9"/>
  <c r="LB8" i="9"/>
  <c r="LB16" i="9"/>
  <c r="LM22" i="9"/>
  <c r="LK9" i="9"/>
  <c r="LF12" i="9"/>
  <c r="LC30" i="9"/>
  <c r="LX35" i="9"/>
  <c r="LX9" i="9"/>
  <c r="MB21" i="9"/>
  <c r="G27" i="8" a="1"/>
  <c r="LX18" i="9"/>
  <c r="LQ8" i="9"/>
  <c r="LW26" i="9"/>
  <c r="LV32" i="9"/>
  <c r="LB27" i="9"/>
  <c r="LG33" i="9"/>
  <c r="LB30" i="9"/>
  <c r="LK19" i="9"/>
  <c r="LN35" i="9"/>
  <c r="LO35" i="9"/>
  <c r="LI30" i="9"/>
  <c r="MB10" i="9"/>
  <c r="LT14" i="9"/>
  <c r="MC27" i="9"/>
  <c r="LR21" i="9"/>
  <c r="LP31" i="9"/>
  <c r="MB7" i="9"/>
  <c r="LY18" i="9"/>
  <c r="LM12" i="9"/>
  <c r="LK24" i="9"/>
  <c r="LO30" i="9"/>
  <c r="LH25" i="9"/>
  <c r="LG20" i="9"/>
  <c r="LM14" i="9"/>
  <c r="LN25" i="9"/>
  <c r="MA22" i="9"/>
  <c r="LX21" i="9"/>
  <c r="LY20" i="9"/>
  <c r="MA8" i="9"/>
  <c r="LT28" i="9"/>
  <c r="LY25" i="9"/>
  <c r="LG8" i="9"/>
  <c r="LE21" i="9"/>
  <c r="LF28" i="9"/>
  <c r="LH21" i="9"/>
  <c r="LO21" i="9"/>
  <c r="LC17" i="9"/>
  <c r="LK8" i="9"/>
  <c r="LQ18" i="9"/>
  <c r="LU28" i="9"/>
  <c r="LU33" i="9"/>
  <c r="LU19" i="9"/>
  <c r="LZ15" i="9"/>
  <c r="LX36" i="9"/>
  <c r="MA20" i="9"/>
  <c r="LS17" i="9"/>
  <c r="LS20" i="9"/>
  <c r="LT7" i="9"/>
  <c r="LJ28" i="9"/>
  <c r="LK15" i="9"/>
  <c r="LG30" i="9"/>
  <c r="LJ16" i="9"/>
  <c r="J26" i="8" a="1"/>
  <c r="LO13" i="9"/>
  <c r="LS35" i="9"/>
  <c r="MC33" i="9"/>
  <c r="MC16" i="9"/>
  <c r="LQ36" i="9"/>
  <c r="LU7" i="9"/>
  <c r="LW28" i="9"/>
  <c r="MB36" i="9"/>
  <c r="LM35" i="9"/>
  <c r="LE20" i="9"/>
  <c r="LI35" i="9"/>
  <c r="LM36" i="9"/>
  <c r="LB22" i="9"/>
  <c r="LH31" i="9"/>
  <c r="LL19" i="9"/>
  <c r="LT15" i="9"/>
  <c r="LT11" i="9"/>
  <c r="LS33" i="9"/>
  <c r="MA34" i="9"/>
  <c r="LX30" i="9"/>
  <c r="LH27" i="9"/>
  <c r="LF17" i="9"/>
  <c r="LG24" i="9"/>
  <c r="LM28" i="9"/>
  <c r="LD12" i="9"/>
  <c r="LC15" i="9"/>
  <c r="LE12" i="9"/>
  <c r="LZ35" i="9"/>
  <c r="LR23" i="9"/>
  <c r="LZ36" i="9"/>
  <c r="LS26" i="9"/>
  <c r="MA9" i="9"/>
  <c r="LR20" i="9"/>
  <c r="LT23" i="9"/>
  <c r="MB18" i="9"/>
  <c r="LM31" i="9"/>
  <c r="LD25" i="9"/>
  <c r="LJ36" i="9"/>
  <c r="LH35" i="9"/>
  <c r="LI16" i="9"/>
  <c r="LH14" i="9"/>
  <c r="MA24" i="9"/>
  <c r="MC23" i="9"/>
  <c r="LQ11" i="9"/>
  <c r="LV15" i="9"/>
  <c r="MA15" i="9"/>
  <c r="LS7" i="9"/>
  <c r="LW29" i="9"/>
  <c r="LI23" i="9"/>
  <c r="LN32" i="9"/>
  <c r="LK20" i="9"/>
  <c r="LC22" i="9"/>
  <c r="LK33" i="9"/>
  <c r="LB24" i="9"/>
  <c r="LC11" i="9"/>
  <c r="MA11" i="9"/>
  <c r="MA14" i="9"/>
  <c r="LQ33" i="9"/>
  <c r="MB14" i="9"/>
  <c r="LT12" i="9"/>
  <c r="LT30" i="9"/>
  <c r="LV17" i="9"/>
  <c r="MC28" i="9"/>
  <c r="LF20" i="9"/>
  <c r="LB33" i="9"/>
  <c r="LN8" i="9"/>
  <c r="LK10" i="9"/>
  <c r="LJ19" i="9"/>
  <c r="LF27" i="9"/>
  <c r="LZ13" i="9"/>
  <c r="LV19" i="9"/>
  <c r="MA33" i="9"/>
  <c r="LX7" i="9"/>
  <c r="LR19" i="9"/>
  <c r="LU35" i="9"/>
  <c r="LS14" i="9"/>
  <c r="LQ21" i="9"/>
  <c r="LO15" i="9"/>
  <c r="LH12" i="9"/>
  <c r="LC35" i="9"/>
  <c r="LE35" i="9"/>
  <c r="LN13" i="9"/>
  <c r="LD17" i="9"/>
  <c r="LN12" i="9"/>
  <c r="LP23" i="9"/>
  <c r="K36" i="13"/>
  <c r="LX13" i="9"/>
  <c r="LV12" i="9"/>
  <c r="LR7" i="9"/>
  <c r="LP13" i="9"/>
  <c r="LF21" i="9"/>
  <c r="LK28" i="9"/>
  <c r="LM17" i="9"/>
  <c r="LF32" i="9"/>
  <c r="LJ8" i="9"/>
  <c r="LJ10" i="9"/>
  <c r="LI10" i="9"/>
  <c r="LQ32" i="9"/>
  <c r="LX26" i="9"/>
  <c r="MC8" i="9"/>
  <c r="LP9" i="9"/>
  <c r="L27" i="8" a="1"/>
  <c r="LT31" i="9"/>
  <c r="LC26" i="9"/>
  <c r="LG28" i="9"/>
  <c r="LH7" i="9"/>
  <c r="LL28" i="9"/>
  <c r="LC25" i="9"/>
  <c r="LC7" i="9"/>
  <c r="LF19" i="9"/>
  <c r="LU13" i="9"/>
  <c r="LR24" i="9"/>
  <c r="LU11" i="9"/>
  <c r="LW35" i="9"/>
  <c r="LW8" i="9"/>
  <c r="LY29" i="9"/>
  <c r="LT13" i="9"/>
  <c r="LF16" i="9"/>
  <c r="LE33" i="9"/>
  <c r="LJ31" i="9"/>
  <c r="LH10" i="9"/>
  <c r="LN17" i="9"/>
  <c r="LI8" i="9"/>
  <c r="LO29" i="9"/>
  <c r="LX10" i="9"/>
  <c r="LQ25" i="9"/>
  <c r="F27" i="8" a="1"/>
  <c r="LW16" i="9"/>
  <c r="LX33" i="9"/>
  <c r="LK34" i="9"/>
  <c r="LF9" i="9"/>
  <c r="LG35" i="9"/>
  <c r="LG11" i="9"/>
  <c r="LN20" i="9"/>
  <c r="LF25" i="9"/>
  <c r="LK17" i="9"/>
  <c r="LU34" i="9"/>
  <c r="LY13" i="9"/>
  <c r="LX16" i="9"/>
  <c r="LY21" i="9"/>
  <c r="LR26" i="9"/>
  <c r="LQ26" i="9"/>
  <c r="LT25" i="9"/>
  <c r="LE25" i="9"/>
  <c r="LB12" i="9"/>
  <c r="LL10" i="9"/>
  <c r="LG7" i="9"/>
  <c r="LJ23" i="9"/>
  <c r="LK32" i="9"/>
  <c r="LH15" i="9"/>
  <c r="LZ14" i="9"/>
  <c r="MB33" i="9"/>
  <c r="E27" i="8" a="1"/>
  <c r="LP27" i="9"/>
  <c r="LP18" i="9"/>
  <c r="MB17" i="9"/>
  <c r="LY9" i="9"/>
  <c r="LJ33" i="9"/>
  <c r="LC24" i="9"/>
  <c r="LG18" i="9"/>
  <c r="LD27" i="9"/>
  <c r="Q26" i="8" a="1"/>
  <c r="LE18" i="9"/>
  <c r="K35" i="13"/>
  <c r="LR18" i="9"/>
  <c r="MC7" i="9"/>
  <c r="MB19" i="9"/>
  <c r="LQ17" i="9"/>
  <c r="LU25" i="9"/>
  <c r="MB11" i="9"/>
  <c r="LR11" i="9"/>
  <c r="I33" i="13"/>
  <c r="LB31" i="9"/>
  <c r="LE22" i="9"/>
  <c r="LL17" i="9"/>
  <c r="LM33" i="9"/>
  <c r="LO22" i="9"/>
  <c r="LN15" i="9"/>
  <c r="LP32" i="9"/>
  <c r="LR28" i="9"/>
  <c r="LS32" i="9"/>
  <c r="LZ23" i="9"/>
  <c r="LX34" i="9"/>
  <c r="MB26" i="9"/>
  <c r="MC35" i="9"/>
  <c r="LP11" i="9"/>
  <c r="LD23" i="9"/>
  <c r="LC9" i="9"/>
  <c r="LH22" i="9"/>
  <c r="LD16" i="9"/>
  <c r="LD32" i="9"/>
  <c r="LI21" i="9"/>
  <c r="M26" i="8" a="1"/>
  <c r="LP8" i="9"/>
  <c r="LW21" i="9"/>
  <c r="MB28" i="9"/>
  <c r="LQ23" i="9"/>
  <c r="LZ19" i="9"/>
  <c r="LZ26" i="9"/>
  <c r="LN24" i="9"/>
  <c r="LB20" i="9"/>
  <c r="LK13" i="9"/>
  <c r="LK21" i="9"/>
  <c r="F26" i="8" a="1"/>
  <c r="LN11" i="9"/>
  <c r="LK7" i="9"/>
  <c r="LX23" i="9"/>
  <c r="LS15" i="9"/>
  <c r="LQ35" i="9"/>
  <c r="LV28" i="9"/>
  <c r="LS36" i="9"/>
  <c r="LY26" i="9"/>
  <c r="MB23" i="9"/>
  <c r="Q27" i="8" a="1"/>
  <c r="LR16" i="9"/>
  <c r="LS27" i="9"/>
  <c r="LZ33" i="9"/>
  <c r="LV20" i="9"/>
  <c r="LJ11" i="9"/>
  <c r="LN7" i="9"/>
  <c r="LD10" i="9"/>
  <c r="LM13" i="9"/>
  <c r="LN29" i="9"/>
  <c r="LH26" i="9"/>
  <c r="LF30" i="9"/>
  <c r="LY15" i="9"/>
  <c r="MB32" i="9"/>
  <c r="MA30" i="9"/>
  <c r="LT16" i="9"/>
  <c r="LW27" i="9"/>
  <c r="LS12" i="9"/>
  <c r="MC22" i="9"/>
  <c r="LL12" i="9"/>
  <c r="LE23" i="9"/>
  <c r="LD11" i="9"/>
  <c r="LD36" i="9"/>
  <c r="J34" i="13"/>
  <c r="LE32" i="9"/>
  <c r="LG19" i="9"/>
  <c r="LP21" i="9"/>
  <c r="LP33" i="9"/>
  <c r="LT9" i="9"/>
  <c r="LT32" i="9"/>
  <c r="MA23" i="9"/>
  <c r="LL15" i="9"/>
  <c r="LC23" i="9"/>
  <c r="LE13" i="9"/>
  <c r="LI19" i="9"/>
  <c r="LM15" i="9"/>
  <c r="LB23" i="9"/>
  <c r="LK16" i="9"/>
  <c r="MB8" i="9"/>
  <c r="MA36" i="9"/>
  <c r="LX27" i="9"/>
  <c r="LX24" i="9"/>
  <c r="LX32" i="9"/>
  <c r="MA27" i="9"/>
  <c r="MB35" i="9"/>
  <c r="LG34" i="9"/>
  <c r="LL25" i="9"/>
  <c r="LB15" i="9"/>
  <c r="LB10" i="9"/>
  <c r="LO18" i="9"/>
  <c r="LC14" i="9"/>
  <c r="G26" i="8" a="1"/>
  <c r="LQ15" i="9"/>
  <c r="MB24" i="9"/>
  <c r="LZ24" i="9"/>
  <c r="LW23" i="9"/>
  <c r="MA7" i="9"/>
  <c r="LY23" i="9"/>
  <c r="LQ20" i="9"/>
  <c r="LB34" i="9"/>
  <c r="LD24" i="9"/>
  <c r="LE14" i="9"/>
  <c r="LD13" i="9"/>
  <c r="LD9" i="9"/>
  <c r="LI36" i="9"/>
  <c r="LM18" i="9"/>
  <c r="LW17" i="9"/>
  <c r="MC24" i="9"/>
  <c r="LS16" i="9"/>
  <c r="LT27" i="9"/>
  <c r="LV36" i="9"/>
  <c r="LS23" i="9"/>
  <c r="MA32" i="9"/>
  <c r="N26" i="8" a="1"/>
  <c r="LC31" i="9"/>
  <c r="LH24" i="9"/>
  <c r="LE17" i="9"/>
  <c r="LN33" i="9"/>
  <c r="LE27" i="9"/>
  <c r="LG14" i="9"/>
  <c r="LZ30" i="9"/>
  <c r="LP16" i="9"/>
  <c r="MC32" i="9"/>
  <c r="LQ28" i="9"/>
  <c r="LW24" i="9"/>
  <c r="N27" i="8" a="1"/>
  <c r="LY33" i="9"/>
  <c r="MC19" i="9"/>
  <c r="LL21" i="9"/>
  <c r="LL14" i="9"/>
  <c r="LM27" i="9"/>
  <c r="LN22" i="9"/>
  <c r="LB35" i="9"/>
  <c r="LH29" i="9"/>
  <c r="LO23" i="9"/>
  <c r="LS13" i="9"/>
  <c r="LU32" i="9"/>
  <c r="LY34" i="9"/>
  <c r="LR30" i="9"/>
  <c r="LX19" i="9"/>
  <c r="LR17" i="9"/>
  <c r="LI32" i="9"/>
  <c r="LI11" i="9"/>
  <c r="LH30" i="9"/>
  <c r="LI27" i="9"/>
  <c r="LI18" i="9"/>
  <c r="LM24" i="9"/>
  <c r="MC12" i="9"/>
  <c r="P27" i="8" a="1"/>
  <c r="LZ16" i="9"/>
  <c r="LW15" i="9"/>
  <c r="LU12" i="9"/>
  <c r="LP22" i="9"/>
  <c r="LS28" i="9"/>
  <c r="LC29" i="9"/>
  <c r="MB30" i="9"/>
  <c r="LN14" i="9"/>
  <c r="LC13" i="9"/>
  <c r="LE9" i="9"/>
  <c r="LC18" i="9"/>
  <c r="LD22" i="9"/>
  <c r="LF23" i="9"/>
  <c r="LE24" i="9"/>
  <c r="MC18" i="9"/>
  <c r="MA29" i="9"/>
  <c r="LX29" i="9"/>
  <c r="LR25" i="9"/>
  <c r="MC29" i="9"/>
  <c r="LS22" i="9"/>
  <c r="LT22" i="9"/>
  <c r="LM21" i="9"/>
  <c r="LK35" i="9"/>
  <c r="LD21" i="9"/>
  <c r="LE30" i="9"/>
  <c r="LI20" i="9"/>
  <c r="LK23" i="9"/>
  <c r="LH13" i="9"/>
  <c r="LY11" i="9"/>
  <c r="LX28" i="9"/>
  <c r="LX8" i="9"/>
  <c r="LW19" i="9"/>
  <c r="LP14" i="9"/>
  <c r="LM9" i="9"/>
  <c r="LK22" i="9"/>
  <c r="LE34" i="9"/>
  <c r="LE10" i="9"/>
  <c r="LH16" i="9"/>
  <c r="LM16" i="9"/>
  <c r="LG10" i="9"/>
  <c r="LV25" i="9"/>
  <c r="C36" i="13"/>
  <c r="LU17" i="9"/>
  <c r="LZ9" i="9"/>
  <c r="LV21" i="9"/>
  <c r="LS21" i="9"/>
  <c r="MB15" i="9"/>
  <c r="LJ32" i="9"/>
  <c r="LJ25" i="9"/>
  <c r="LB36" i="9"/>
  <c r="LM23" i="9"/>
  <c r="LF26" i="9"/>
  <c r="LM30" i="9"/>
  <c r="LJ24" i="9"/>
  <c r="LT20" i="9"/>
  <c r="LZ11" i="9"/>
  <c r="LS25" i="9"/>
  <c r="LT10" i="9"/>
  <c r="LZ32" i="9"/>
  <c r="MB29" i="9"/>
  <c r="LP24" i="9"/>
  <c r="LG17" i="9"/>
  <c r="LB25" i="9"/>
  <c r="LJ9" i="9"/>
  <c r="LE31" i="9"/>
  <c r="E26" i="8" a="1"/>
  <c r="LO34" i="9"/>
  <c r="LK27" i="9"/>
  <c r="LP20" i="9"/>
  <c r="LY7" i="9"/>
  <c r="LU21" i="9"/>
  <c r="MA35" i="9"/>
  <c r="MC20" i="9"/>
  <c r="LU26" i="9"/>
  <c r="LV26" i="9"/>
  <c r="LB13" i="9"/>
  <c r="LI14" i="9"/>
  <c r="LE36" i="9"/>
  <c r="LL31" i="9"/>
  <c r="LK26" i="9"/>
  <c r="LH20" i="9"/>
  <c r="LG15" i="9"/>
  <c r="LS8" i="9"/>
  <c r="LV33" i="9"/>
  <c r="LY8" i="9"/>
  <c r="MC21" i="9"/>
  <c r="LP30" i="9"/>
  <c r="LQ14" i="9"/>
  <c r="LW20" i="9"/>
  <c r="MC31" i="9"/>
  <c r="LE19" i="9"/>
  <c r="O26" i="8" a="1"/>
  <c r="LD15" i="9"/>
  <c r="LJ15" i="9"/>
  <c r="LJ30" i="9"/>
  <c r="LL30" i="9"/>
  <c r="LS24" i="9"/>
  <c r="LS19" i="9"/>
  <c r="MA10" i="9"/>
  <c r="LP19" i="9"/>
  <c r="LR33" i="9"/>
  <c r="LS18" i="9"/>
  <c r="LB21" i="9"/>
  <c r="LC28" i="9"/>
  <c r="LJ14" i="9"/>
  <c r="LG9" i="9"/>
  <c r="LJ7" i="9"/>
  <c r="LI28" i="9"/>
  <c r="LD29" i="9"/>
  <c r="LZ34" i="9"/>
  <c r="MB12" i="9"/>
  <c r="LZ8" i="9"/>
  <c r="LW22" i="9"/>
  <c r="H27" i="8" a="1"/>
  <c r="MC30" i="9"/>
  <c r="I27" i="8" a="1"/>
  <c r="LY30" i="9"/>
  <c r="MB16" i="9"/>
  <c r="LU23" i="9"/>
  <c r="LP29" i="9"/>
  <c r="LV23" i="9"/>
  <c r="LY16" i="9"/>
  <c r="L36" i="13" l="1"/>
  <c r="L35" i="13"/>
  <c r="P36" i="13"/>
  <c r="Q36" i="13"/>
  <c r="Q35" i="13"/>
  <c r="P35" i="13"/>
  <c r="M26" i="8"/>
  <c r="K26" i="8"/>
  <c r="AA35" i="13"/>
  <c r="AE35" i="13"/>
  <c r="AC35" i="13"/>
  <c r="M35" i="13"/>
  <c r="G26" i="8"/>
  <c r="P26" i="8"/>
  <c r="E35" i="13"/>
  <c r="F35" i="13"/>
  <c r="G35" i="13"/>
  <c r="H35" i="13"/>
  <c r="D35" i="13"/>
  <c r="J26" i="8"/>
  <c r="F26" i="8"/>
  <c r="E26" i="8"/>
  <c r="L26" i="8"/>
  <c r="Q26" i="8"/>
  <c r="D26" i="8"/>
  <c r="H26" i="8"/>
  <c r="O26" i="8"/>
  <c r="I26" i="8"/>
  <c r="N26" i="8"/>
  <c r="AA36" i="13"/>
  <c r="AE36" i="13"/>
  <c r="AC36" i="13"/>
  <c r="M36" i="13"/>
  <c r="F36" i="13"/>
  <c r="E36" i="13"/>
  <c r="G36" i="13"/>
  <c r="D36" i="13"/>
  <c r="H36" i="13"/>
  <c r="B37" i="13"/>
  <c r="F28" i="6"/>
  <c r="MR5" i="9"/>
  <c r="K27" i="8"/>
  <c r="D27" i="8"/>
  <c r="H27" i="8"/>
  <c r="L27" i="8"/>
  <c r="O27" i="8"/>
  <c r="F27" i="8"/>
  <c r="P27" i="8"/>
  <c r="Q27" i="8"/>
  <c r="G27" i="8"/>
  <c r="E27" i="8"/>
  <c r="M27" i="8"/>
  <c r="N27" i="8"/>
  <c r="J27" i="8"/>
  <c r="I27" i="8"/>
  <c r="B29" i="8"/>
  <c r="J35" i="13"/>
  <c r="MP23" i="9"/>
  <c r="MD11" i="9"/>
  <c r="MK24" i="9"/>
  <c r="MM34" i="9"/>
  <c r="I35" i="13"/>
  <c r="MH22" i="9"/>
  <c r="MM13" i="9"/>
  <c r="MQ16" i="9"/>
  <c r="MP33" i="9"/>
  <c r="MF16" i="9"/>
  <c r="ML9" i="9"/>
  <c r="MO34" i="9"/>
  <c r="MH8" i="9"/>
  <c r="MI34" i="9"/>
  <c r="MH9" i="9"/>
  <c r="MN27" i="9"/>
  <c r="MG7" i="9"/>
  <c r="MG16" i="9"/>
  <c r="ME23" i="9"/>
  <c r="MN26" i="9"/>
  <c r="MF9" i="9"/>
  <c r="MQ7" i="9"/>
  <c r="I28" i="8" a="1"/>
  <c r="MO20" i="9"/>
  <c r="MP27" i="9"/>
  <c r="MJ32" i="9"/>
  <c r="MG30" i="9"/>
  <c r="MJ25" i="9"/>
  <c r="MG8" i="9"/>
  <c r="MD7" i="9"/>
  <c r="MH7" i="9"/>
  <c r="MM24" i="9"/>
  <c r="MP34" i="9"/>
  <c r="ME10" i="9"/>
  <c r="MK29" i="9"/>
  <c r="MI29" i="9"/>
  <c r="MQ14" i="9"/>
  <c r="MO27" i="9"/>
  <c r="MD35" i="9"/>
  <c r="MF11" i="9"/>
  <c r="MI26" i="9"/>
  <c r="MM33" i="9"/>
  <c r="MF12" i="9"/>
  <c r="ME36" i="9"/>
  <c r="MD34" i="9"/>
  <c r="MP21" i="9"/>
  <c r="ML32" i="9"/>
  <c r="MM20" i="9"/>
  <c r="MK23" i="9"/>
  <c r="MQ10" i="9"/>
  <c r="MI18" i="9"/>
  <c r="MP7" i="9"/>
  <c r="MP22" i="9"/>
  <c r="MQ15" i="9"/>
  <c r="ME27" i="9"/>
  <c r="MP10" i="9"/>
  <c r="MD23" i="9"/>
  <c r="MH13" i="9"/>
  <c r="MG26" i="9"/>
  <c r="ME7" i="9"/>
  <c r="MQ20" i="9"/>
  <c r="MJ10" i="9"/>
  <c r="MK10" i="9"/>
  <c r="MQ35" i="9"/>
  <c r="MP14" i="9"/>
  <c r="MM28" i="9"/>
  <c r="ME30" i="9"/>
  <c r="MI16" i="9"/>
  <c r="MF28" i="9"/>
  <c r="MG11" i="9"/>
  <c r="MP24" i="9"/>
  <c r="MG36" i="9"/>
  <c r="MO13" i="9"/>
  <c r="MJ8" i="9"/>
  <c r="MQ22" i="9"/>
  <c r="MK19" i="9"/>
  <c r="MM36" i="9"/>
  <c r="MM18" i="9"/>
  <c r="MO12" i="9"/>
  <c r="ML35" i="9"/>
  <c r="MN32" i="9"/>
  <c r="MH32" i="9"/>
  <c r="ML34" i="9"/>
  <c r="MJ33" i="9"/>
  <c r="MD16" i="9"/>
  <c r="MK20" i="9"/>
  <c r="MM30" i="9"/>
  <c r="MG35" i="9"/>
  <c r="MK34" i="9"/>
  <c r="MG14" i="9"/>
  <c r="MF17" i="9"/>
  <c r="MI14" i="9"/>
  <c r="ME19" i="9"/>
  <c r="MM21" i="9"/>
  <c r="MP13" i="9"/>
  <c r="MH21" i="9"/>
  <c r="MN10" i="9"/>
  <c r="MD33" i="9"/>
  <c r="MJ9" i="9"/>
  <c r="Q28" i="8" a="1"/>
  <c r="MO26" i="9"/>
  <c r="ML18" i="9"/>
  <c r="ML12" i="9"/>
  <c r="MG29" i="9"/>
  <c r="ML31" i="9"/>
  <c r="MG24" i="9"/>
  <c r="ME13" i="9"/>
  <c r="ME16" i="9"/>
  <c r="ML7" i="9"/>
  <c r="MI7" i="9"/>
  <c r="MK21" i="9"/>
  <c r="MI22" i="9"/>
  <c r="MK28" i="9"/>
  <c r="MO25" i="9"/>
  <c r="MK35" i="9"/>
  <c r="MF29" i="9"/>
  <c r="MN14" i="9"/>
  <c r="G28" i="8" a="1"/>
  <c r="MF10" i="9"/>
  <c r="MI25" i="9"/>
  <c r="MQ19" i="9"/>
  <c r="MH14" i="9"/>
  <c r="MO21" i="9"/>
  <c r="MD20" i="9"/>
  <c r="MO35" i="9"/>
  <c r="MQ36" i="9"/>
  <c r="MN31" i="9"/>
  <c r="MK25" i="9"/>
  <c r="MO23" i="9"/>
  <c r="MI12" i="9"/>
  <c r="MJ23" i="9"/>
  <c r="MG22" i="9"/>
  <c r="MF32" i="9"/>
  <c r="MQ13" i="9"/>
  <c r="MN17" i="9"/>
  <c r="MP35" i="9"/>
  <c r="MF35" i="9"/>
  <c r="MH25" i="9"/>
  <c r="ME15" i="9"/>
  <c r="MP8" i="9"/>
  <c r="MD14" i="9"/>
  <c r="ME35" i="9"/>
  <c r="MJ18" i="9"/>
  <c r="L28" i="8" a="1"/>
  <c r="MJ13" i="9"/>
  <c r="ML22" i="9"/>
  <c r="ME14" i="9"/>
  <c r="MD36" i="9"/>
  <c r="MN7" i="9"/>
  <c r="MM16" i="9"/>
  <c r="ME28" i="9"/>
  <c r="MN35" i="9"/>
  <c r="MJ35" i="9"/>
  <c r="ML16" i="9"/>
  <c r="ME17" i="9"/>
  <c r="MD22" i="9"/>
  <c r="MG33" i="9"/>
  <c r="MK22" i="9"/>
  <c r="F28" i="8" a="1"/>
  <c r="MQ32" i="9"/>
  <c r="MG20" i="9"/>
  <c r="J28" i="8" a="1"/>
  <c r="MG27" i="9"/>
  <c r="MJ26" i="9"/>
  <c r="MD17" i="9"/>
  <c r="MD26" i="9"/>
  <c r="MM31" i="9"/>
  <c r="MK9" i="9"/>
  <c r="MG32" i="9"/>
  <c r="MK7" i="9"/>
  <c r="MP25" i="9"/>
  <c r="MD8" i="9"/>
  <c r="MI19" i="9"/>
  <c r="MN16" i="9"/>
  <c r="MH15" i="9"/>
  <c r="MJ22" i="9"/>
  <c r="MP20" i="9"/>
  <c r="MQ17" i="9"/>
  <c r="MQ33" i="9"/>
  <c r="MH35" i="9"/>
  <c r="MF33" i="9"/>
  <c r="E28" i="8" a="1"/>
  <c r="MQ18" i="9"/>
  <c r="ML19" i="9"/>
  <c r="MP19" i="9"/>
  <c r="MQ11" i="9"/>
  <c r="MM25" i="9"/>
  <c r="MP11" i="9"/>
  <c r="MD13" i="9"/>
  <c r="MM8" i="9"/>
  <c r="MD24" i="9"/>
  <c r="MP32" i="9"/>
  <c r="MD12" i="9"/>
  <c r="ML33" i="9"/>
  <c r="MF22" i="9"/>
  <c r="MJ24" i="9"/>
  <c r="MQ27" i="9"/>
  <c r="MN24" i="9"/>
  <c r="ML11" i="9"/>
  <c r="MF18" i="9"/>
  <c r="MM32" i="9"/>
  <c r="ML13" i="9"/>
  <c r="MO29" i="9"/>
  <c r="MK11" i="9"/>
  <c r="ML36" i="9"/>
  <c r="MK17" i="9"/>
  <c r="MO32" i="9"/>
  <c r="N28" i="8" a="1"/>
  <c r="MI36" i="9"/>
  <c r="MF34" i="9"/>
  <c r="MD9" i="9"/>
  <c r="MD25" i="9"/>
  <c r="MI13" i="9"/>
  <c r="MF30" i="9"/>
  <c r="ML29" i="9"/>
  <c r="ME32" i="9"/>
  <c r="I36" i="13"/>
  <c r="MH28" i="9"/>
  <c r="MK15" i="9"/>
  <c r="ME34" i="9"/>
  <c r="MO11" i="9"/>
  <c r="MI21" i="9"/>
  <c r="MQ34" i="9"/>
  <c r="MG23" i="9"/>
  <c r="MH26" i="9"/>
  <c r="MG31" i="9"/>
  <c r="MO8" i="9"/>
  <c r="ML30" i="9"/>
  <c r="MO31" i="9"/>
  <c r="ML10" i="9"/>
  <c r="MH18" i="9"/>
  <c r="MO17" i="9"/>
  <c r="MJ20" i="9"/>
  <c r="MD21" i="9"/>
  <c r="ML17" i="9"/>
  <c r="MO28" i="9"/>
  <c r="MM29" i="9"/>
  <c r="MN9" i="9"/>
  <c r="MN33" i="9"/>
  <c r="MI30" i="9"/>
  <c r="ME22" i="9"/>
  <c r="MM14" i="9"/>
  <c r="MG19" i="9"/>
  <c r="ME26" i="9"/>
  <c r="MH10" i="9"/>
  <c r="MI20" i="9"/>
  <c r="MP36" i="9"/>
  <c r="MG9" i="9"/>
  <c r="MD31" i="9"/>
  <c r="MN36" i="9"/>
  <c r="MM26" i="9"/>
  <c r="MG12" i="9"/>
  <c r="MD15" i="9"/>
  <c r="ME29" i="9"/>
  <c r="MI17" i="9"/>
  <c r="MD30" i="9"/>
  <c r="ML27" i="9"/>
  <c r="MP12" i="9"/>
  <c r="MN22" i="9"/>
  <c r="MN23" i="9"/>
  <c r="MQ29" i="9"/>
  <c r="J36" i="13"/>
  <c r="MH11" i="9"/>
  <c r="MH33" i="9"/>
  <c r="MQ26" i="9"/>
  <c r="MH36" i="9"/>
  <c r="MJ21" i="9"/>
  <c r="MM17" i="9"/>
  <c r="MD29" i="9"/>
  <c r="MK16" i="9"/>
  <c r="MN21" i="9"/>
  <c r="MQ30" i="9"/>
  <c r="ME18" i="9"/>
  <c r="ML26" i="9"/>
  <c r="MF26" i="9"/>
  <c r="MO19" i="9"/>
  <c r="ME9" i="9"/>
  <c r="MN11" i="9"/>
  <c r="ME12" i="9"/>
  <c r="ML20" i="9"/>
  <c r="MG10" i="9"/>
  <c r="MI9" i="9"/>
  <c r="MH29" i="9"/>
  <c r="MK31" i="9"/>
  <c r="MG21" i="9"/>
  <c r="P28" i="8" a="1"/>
  <c r="MG15" i="9"/>
  <c r="MO16" i="9"/>
  <c r="MI32" i="9"/>
  <c r="ML25" i="9"/>
  <c r="MP28" i="9"/>
  <c r="MM12" i="9"/>
  <c r="MI15" i="9"/>
  <c r="MK32" i="9"/>
  <c r="MQ31" i="9"/>
  <c r="MJ11" i="9"/>
  <c r="MI28" i="9"/>
  <c r="ME20" i="9"/>
  <c r="MO10" i="9"/>
  <c r="MM27" i="9"/>
  <c r="ME31" i="9"/>
  <c r="MM23" i="9"/>
  <c r="MP9" i="9"/>
  <c r="ME11" i="9"/>
  <c r="O28" i="8" a="1"/>
  <c r="MM10" i="9"/>
  <c r="ME25" i="9"/>
  <c r="MD18" i="9"/>
  <c r="MM11" i="9"/>
  <c r="ML28" i="9"/>
  <c r="MI33" i="9"/>
  <c r="MQ28" i="9"/>
  <c r="MO36" i="9"/>
  <c r="MO9" i="9"/>
  <c r="MJ27" i="9"/>
  <c r="MP16" i="9"/>
  <c r="MD27" i="9"/>
  <c r="MG18" i="9"/>
  <c r="MQ8" i="9"/>
  <c r="MF25" i="9"/>
  <c r="MJ29" i="9"/>
  <c r="MP17" i="9"/>
  <c r="MJ28" i="9"/>
  <c r="MP29" i="9"/>
  <c r="MM7" i="9"/>
  <c r="MN30" i="9"/>
  <c r="MN13" i="9"/>
  <c r="MG25" i="9"/>
  <c r="MN15" i="9"/>
  <c r="MH12" i="9"/>
  <c r="MG17" i="9"/>
  <c r="MK36" i="9"/>
  <c r="MO15" i="9"/>
  <c r="MN12" i="9"/>
  <c r="MQ12" i="9"/>
  <c r="MF21" i="9"/>
  <c r="MI27" i="9"/>
  <c r="MO7" i="9"/>
  <c r="ME33" i="9"/>
  <c r="MF13" i="9"/>
  <c r="H28" i="8" a="1"/>
  <c r="MP18" i="9"/>
  <c r="MF23" i="9"/>
  <c r="MJ12" i="9"/>
  <c r="MH19" i="9"/>
  <c r="MK12" i="9"/>
  <c r="MM19" i="9"/>
  <c r="MK30" i="9"/>
  <c r="MJ34" i="9"/>
  <c r="MF24" i="9"/>
  <c r="MF15" i="9"/>
  <c r="MJ16" i="9"/>
  <c r="MO33" i="9"/>
  <c r="MJ19" i="9"/>
  <c r="MJ14" i="9"/>
  <c r="ML8" i="9"/>
  <c r="MQ23" i="9"/>
  <c r="MG34" i="9"/>
  <c r="M28" i="8" a="1"/>
  <c r="MI10" i="9"/>
  <c r="ML15" i="9"/>
  <c r="MO24" i="9"/>
  <c r="MF31" i="9"/>
  <c r="K28" i="8" a="1"/>
  <c r="MF19" i="9"/>
  <c r="MK14" i="9"/>
  <c r="MI23" i="9"/>
  <c r="MJ31" i="9"/>
  <c r="MH23" i="9"/>
  <c r="MP30" i="9"/>
  <c r="MH16" i="9"/>
  <c r="MN25" i="9"/>
  <c r="MH17" i="9"/>
  <c r="MK26" i="9"/>
  <c r="MP15" i="9"/>
  <c r="MN18" i="9"/>
  <c r="MF8" i="9"/>
  <c r="MJ30" i="9"/>
  <c r="K37" i="13"/>
  <c r="MO18" i="9"/>
  <c r="MM22" i="9"/>
  <c r="ML24" i="9"/>
  <c r="MI31" i="9"/>
  <c r="MN28" i="9"/>
  <c r="MK8" i="9"/>
  <c r="MO22" i="9"/>
  <c r="MQ9" i="9"/>
  <c r="MH31" i="9"/>
  <c r="ML21" i="9"/>
  <c r="ME21" i="9"/>
  <c r="MG13" i="9"/>
  <c r="MI8" i="9"/>
  <c r="ME24" i="9"/>
  <c r="MH34" i="9"/>
  <c r="MO14" i="9"/>
  <c r="MP31" i="9"/>
  <c r="D28" i="8" a="1"/>
  <c r="MD28" i="9"/>
  <c r="MK13" i="9"/>
  <c r="MP26" i="9"/>
  <c r="MQ21" i="9"/>
  <c r="MF36" i="9"/>
  <c r="ML23" i="9"/>
  <c r="MI35" i="9"/>
  <c r="MO30" i="9"/>
  <c r="MH20" i="9"/>
  <c r="MQ24" i="9"/>
  <c r="MF27" i="9"/>
  <c r="MK18" i="9"/>
  <c r="MK33" i="9"/>
  <c r="MM35" i="9"/>
  <c r="MN8" i="9"/>
  <c r="MD19" i="9"/>
  <c r="MJ17" i="9"/>
  <c r="MF20" i="9"/>
  <c r="ME8" i="9"/>
  <c r="MJ7" i="9"/>
  <c r="MJ15" i="9"/>
  <c r="MH30" i="9"/>
  <c r="MN20" i="9"/>
  <c r="MN29" i="9"/>
  <c r="MF7" i="9"/>
  <c r="MH24" i="9"/>
  <c r="MH27" i="9"/>
  <c r="MJ36" i="9"/>
  <c r="MN19" i="9"/>
  <c r="MF14" i="9"/>
  <c r="MI24" i="9"/>
  <c r="MK27" i="9"/>
  <c r="MM15" i="9"/>
  <c r="MD10" i="9"/>
  <c r="MI11" i="9"/>
  <c r="ML14" i="9"/>
  <c r="MM9" i="9"/>
  <c r="MQ25" i="9"/>
  <c r="MN34" i="9"/>
  <c r="MD32" i="9"/>
  <c r="MG28" i="9"/>
  <c r="C26" i="8" l="1"/>
  <c r="L37" i="13"/>
  <c r="P37" i="13"/>
  <c r="Q37" i="13"/>
  <c r="AA37" i="13"/>
  <c r="AE37" i="13"/>
  <c r="AC37" i="13"/>
  <c r="M37" i="13"/>
  <c r="B38" i="13"/>
  <c r="F29" i="6"/>
  <c r="NF5" i="9"/>
  <c r="K28" i="8"/>
  <c r="Q28" i="8"/>
  <c r="H28" i="8"/>
  <c r="E28" i="8"/>
  <c r="F28" i="8"/>
  <c r="O28" i="8"/>
  <c r="D28" i="8"/>
  <c r="J28" i="8"/>
  <c r="P28" i="8"/>
  <c r="I28" i="8"/>
  <c r="N28" i="8"/>
  <c r="M28" i="8"/>
  <c r="L28" i="8"/>
  <c r="G28" i="8"/>
  <c r="C27" i="8"/>
  <c r="B30" i="8"/>
  <c r="NE15" i="9"/>
  <c r="MV26" i="9"/>
  <c r="MS19" i="9"/>
  <c r="MT23" i="9"/>
  <c r="MW19" i="9"/>
  <c r="MR25" i="9"/>
  <c r="MR23" i="9"/>
  <c r="NB30" i="9"/>
  <c r="MZ31" i="9"/>
  <c r="NB19" i="9"/>
  <c r="ND18" i="9"/>
  <c r="NB8" i="9"/>
  <c r="MZ25" i="9"/>
  <c r="MR18" i="9"/>
  <c r="MU22" i="9"/>
  <c r="MW7" i="9"/>
  <c r="NB15" i="9"/>
  <c r="MR10" i="9"/>
  <c r="MW32" i="9"/>
  <c r="MW17" i="9"/>
  <c r="MZ32" i="9"/>
  <c r="MV31" i="9"/>
  <c r="MS26" i="9"/>
  <c r="NC26" i="9"/>
  <c r="ND36" i="9"/>
  <c r="MY29" i="9"/>
  <c r="MS14" i="9"/>
  <c r="NC16" i="9"/>
  <c r="NE20" i="9"/>
  <c r="NE32" i="9"/>
  <c r="NB29" i="9"/>
  <c r="ND16" i="9"/>
  <c r="NC36" i="9"/>
  <c r="ND20" i="9"/>
  <c r="MU9" i="9"/>
  <c r="MU26" i="9"/>
  <c r="MS12" i="9"/>
  <c r="MZ13" i="9"/>
  <c r="NA36" i="9"/>
  <c r="MX24" i="9"/>
  <c r="ND21" i="9"/>
  <c r="MY12" i="9"/>
  <c r="NC7" i="9"/>
  <c r="NC32" i="9"/>
  <c r="NB10" i="9"/>
  <c r="L29" i="8" a="1"/>
  <c r="MX22" i="9"/>
  <c r="MW30" i="9"/>
  <c r="MX10" i="9"/>
  <c r="NC21" i="9"/>
  <c r="MW34" i="9"/>
  <c r="MT30" i="9"/>
  <c r="MS10" i="9"/>
  <c r="MS34" i="9"/>
  <c r="Q29" i="8" a="1"/>
  <c r="NE10" i="9"/>
  <c r="NC31" i="9"/>
  <c r="MT9" i="9"/>
  <c r="NC9" i="9"/>
  <c r="MT31" i="9"/>
  <c r="MU36" i="9"/>
  <c r="MU14" i="9"/>
  <c r="MY17" i="9"/>
  <c r="MY23" i="9"/>
  <c r="MT18" i="9"/>
  <c r="MX36" i="9"/>
  <c r="NC25" i="9"/>
  <c r="MZ16" i="9"/>
  <c r="MU23" i="9"/>
  <c r="MU17" i="9"/>
  <c r="NB21" i="9"/>
  <c r="NA13" i="9"/>
  <c r="MW28" i="9"/>
  <c r="ND9" i="9"/>
  <c r="NE17" i="9"/>
  <c r="NB7" i="9"/>
  <c r="MR16" i="9"/>
  <c r="NA22" i="9"/>
  <c r="ND12" i="9"/>
  <c r="MU25" i="9"/>
  <c r="MX14" i="9"/>
  <c r="NB16" i="9"/>
  <c r="MX12" i="9"/>
  <c r="MR11" i="9"/>
  <c r="MX7" i="9"/>
  <c r="MR28" i="9"/>
  <c r="MS7" i="9"/>
  <c r="MV28" i="9"/>
  <c r="MZ24" i="9"/>
  <c r="MW36" i="9"/>
  <c r="NA8" i="9"/>
  <c r="ND22" i="9"/>
  <c r="G29" i="8" a="1"/>
  <c r="ND10" i="9"/>
  <c r="MW13" i="9"/>
  <c r="MX15" i="9"/>
  <c r="MY16" i="9"/>
  <c r="NB34" i="9"/>
  <c r="MT28" i="9"/>
  <c r="MX33" i="9"/>
  <c r="NE12" i="9"/>
  <c r="MW25" i="9"/>
  <c r="MV34" i="9"/>
  <c r="NC33" i="9"/>
  <c r="J37" i="13"/>
  <c r="MV29" i="9"/>
  <c r="E29" i="8" a="1"/>
  <c r="MX31" i="9"/>
  <c r="MR12" i="9"/>
  <c r="NA19" i="9"/>
  <c r="NA17" i="9"/>
  <c r="MV8" i="9"/>
  <c r="MR24" i="9"/>
  <c r="NA34" i="9"/>
  <c r="NC22" i="9"/>
  <c r="MZ23" i="9"/>
  <c r="MX18" i="9"/>
  <c r="NE16" i="9"/>
  <c r="MT36" i="9"/>
  <c r="MR20" i="9"/>
  <c r="MV9" i="9"/>
  <c r="MV25" i="9"/>
  <c r="MR22" i="9"/>
  <c r="MV23" i="9"/>
  <c r="NE30" i="9"/>
  <c r="MX19" i="9"/>
  <c r="MU15" i="9"/>
  <c r="J29" i="8" a="1"/>
  <c r="MR14" i="9"/>
  <c r="MY9" i="9"/>
  <c r="ND14" i="9"/>
  <c r="MR9" i="9"/>
  <c r="NC27" i="9"/>
  <c r="NC8" i="9"/>
  <c r="NA31" i="9"/>
  <c r="MV14" i="9"/>
  <c r="MS11" i="9"/>
  <c r="NB9" i="9"/>
  <c r="MY21" i="9"/>
  <c r="MT27" i="9"/>
  <c r="MY20" i="9"/>
  <c r="MZ15" i="9"/>
  <c r="MS20" i="9"/>
  <c r="ND11" i="9"/>
  <c r="NC14" i="9"/>
  <c r="MX25" i="9"/>
  <c r="MX26" i="9"/>
  <c r="NC15" i="9"/>
  <c r="NE23" i="9"/>
  <c r="MU7" i="9"/>
  <c r="MY22" i="9"/>
  <c r="MT22" i="9"/>
  <c r="MV16" i="9"/>
  <c r="MX32" i="9"/>
  <c r="NB28" i="9"/>
  <c r="MS35" i="9"/>
  <c r="MT34" i="9"/>
  <c r="MV7" i="9"/>
  <c r="MU13" i="9"/>
  <c r="NB27" i="9"/>
  <c r="NC19" i="9"/>
  <c r="NE29" i="9"/>
  <c r="MU12" i="9"/>
  <c r="MR19" i="9"/>
  <c r="MY7" i="9"/>
  <c r="MW20" i="9"/>
  <c r="MS9" i="9"/>
  <c r="NB12" i="9"/>
  <c r="MZ35" i="9"/>
  <c r="MY8" i="9"/>
  <c r="ND25" i="9"/>
  <c r="MY33" i="9"/>
  <c r="MS27" i="9"/>
  <c r="NE22" i="9"/>
  <c r="NE18" i="9"/>
  <c r="NB22" i="9"/>
  <c r="MZ18" i="9"/>
  <c r="NB24" i="9"/>
  <c r="NA28" i="9"/>
  <c r="MX21" i="9"/>
  <c r="MX35" i="9"/>
  <c r="I37" i="13"/>
  <c r="NE21" i="9"/>
  <c r="NC10" i="9"/>
  <c r="MS33" i="9"/>
  <c r="MX8" i="9"/>
  <c r="ND28" i="9"/>
  <c r="NA12" i="9"/>
  <c r="MT17" i="9"/>
  <c r="NE35" i="9"/>
  <c r="MY11" i="9"/>
  <c r="MY25" i="9"/>
  <c r="NC29" i="9"/>
  <c r="NA35" i="9"/>
  <c r="NC12" i="9"/>
  <c r="NC13" i="9"/>
  <c r="MU24" i="9"/>
  <c r="MS8" i="9"/>
  <c r="MX13" i="9"/>
  <c r="NE25" i="9"/>
  <c r="MS28" i="9"/>
  <c r="MX34" i="9"/>
  <c r="NE33" i="9"/>
  <c r="MS30" i="9"/>
  <c r="NA25" i="9"/>
  <c r="MZ34" i="9"/>
  <c r="MU32" i="9"/>
  <c r="MW33" i="9"/>
  <c r="ND24" i="9"/>
  <c r="MZ8" i="9"/>
  <c r="NC34" i="9"/>
  <c r="MT7" i="9"/>
  <c r="MV36" i="9"/>
  <c r="MX9" i="9"/>
  <c r="NA10" i="9"/>
  <c r="MR35" i="9"/>
  <c r="MY18" i="9"/>
  <c r="ND23" i="9"/>
  <c r="MR34" i="9"/>
  <c r="MT13" i="9"/>
  <c r="MR33" i="9"/>
  <c r="NC11" i="9"/>
  <c r="MY27" i="9"/>
  <c r="MS24" i="9"/>
  <c r="ND27" i="9"/>
  <c r="H29" i="8" a="1"/>
  <c r="MY26" i="9"/>
  <c r="ND26" i="9"/>
  <c r="NE11" i="9"/>
  <c r="MS13" i="9"/>
  <c r="MU18" i="9"/>
  <c r="MR29" i="9"/>
  <c r="MX17" i="9"/>
  <c r="MW23" i="9"/>
  <c r="MS31" i="9"/>
  <c r="MY31" i="9"/>
  <c r="MW22" i="9"/>
  <c r="MW9" i="9"/>
  <c r="MU20" i="9"/>
  <c r="MW8" i="9"/>
  <c r="I29" i="8" a="1"/>
  <c r="MS21" i="9"/>
  <c r="MX16" i="9"/>
  <c r="MZ11" i="9"/>
  <c r="MV13" i="9"/>
  <c r="F29" i="8" a="1"/>
  <c r="MY10" i="9"/>
  <c r="NE9" i="9"/>
  <c r="MX27" i="9"/>
  <c r="NC24" i="9"/>
  <c r="MV20" i="9"/>
  <c r="ND33" i="9"/>
  <c r="MX20" i="9"/>
  <c r="MR7" i="9"/>
  <c r="MS29" i="9"/>
  <c r="MR36" i="9"/>
  <c r="MZ36" i="9"/>
  <c r="NA32" i="9"/>
  <c r="MU10" i="9"/>
  <c r="MY35" i="9"/>
  <c r="NC20" i="9"/>
  <c r="MW21" i="9"/>
  <c r="MT8" i="9"/>
  <c r="NB14" i="9"/>
  <c r="MZ10" i="9"/>
  <c r="MU34" i="9"/>
  <c r="NB26" i="9"/>
  <c r="MU27" i="9"/>
  <c r="C38" i="13"/>
  <c r="NB35" i="9"/>
  <c r="MY30" i="9"/>
  <c r="NB32" i="9"/>
  <c r="MV11" i="9"/>
  <c r="MU19" i="9"/>
  <c r="NB31" i="9"/>
  <c r="MZ20" i="9"/>
  <c r="MS36" i="9"/>
  <c r="MU30" i="9"/>
  <c r="NB17" i="9"/>
  <c r="MZ22" i="9"/>
  <c r="NE27" i="9"/>
  <c r="MU8" i="9"/>
  <c r="NA7" i="9"/>
  <c r="MY28" i="9"/>
  <c r="P29" i="8" a="1"/>
  <c r="NB13" i="9"/>
  <c r="MT35" i="9"/>
  <c r="MZ7" i="9"/>
  <c r="MT19" i="9"/>
  <c r="MY24" i="9"/>
  <c r="MV30" i="9"/>
  <c r="MT26" i="9"/>
  <c r="MU31" i="9"/>
  <c r="ND29" i="9"/>
  <c r="MU35" i="9"/>
  <c r="MY19" i="9"/>
  <c r="ND17" i="9"/>
  <c r="ND19" i="9"/>
  <c r="NE28" i="9"/>
  <c r="NA23" i="9"/>
  <c r="MT29" i="9"/>
  <c r="MZ33" i="9"/>
  <c r="NE19" i="9"/>
  <c r="MU16" i="9"/>
  <c r="MZ19" i="9"/>
  <c r="NE36" i="9"/>
  <c r="C37" i="13"/>
  <c r="NE13" i="9"/>
  <c r="N29" i="8" a="1"/>
  <c r="NB18" i="9"/>
  <c r="MY13" i="9"/>
  <c r="NB20" i="9"/>
  <c r="MT24" i="9"/>
  <c r="MS23" i="9"/>
  <c r="MW35" i="9"/>
  <c r="MR8" i="9"/>
  <c r="NC23" i="9"/>
  <c r="NA18" i="9"/>
  <c r="NA33" i="9"/>
  <c r="NA26" i="9"/>
  <c r="MR27" i="9"/>
  <c r="MS25" i="9"/>
  <c r="MW10" i="9"/>
  <c r="NA15" i="9"/>
  <c r="M29" i="8" a="1"/>
  <c r="MW18" i="9"/>
  <c r="NC35" i="9"/>
  <c r="MR32" i="9"/>
  <c r="ND15" i="9"/>
  <c r="K29" i="8" a="1"/>
  <c r="MV32" i="9"/>
  <c r="ND7" i="9"/>
  <c r="MX11" i="9"/>
  <c r="MZ26" i="9"/>
  <c r="MR17" i="9"/>
  <c r="NB36" i="9"/>
  <c r="MZ21" i="9"/>
  <c r="MZ29" i="9"/>
  <c r="NB11" i="9"/>
  <c r="MZ27" i="9"/>
  <c r="MT21" i="9"/>
  <c r="NB25" i="9"/>
  <c r="NC28" i="9"/>
  <c r="MV27" i="9"/>
  <c r="MS32" i="9"/>
  <c r="NC18" i="9"/>
  <c r="MT15" i="9"/>
  <c r="NA27" i="9"/>
  <c r="NA14" i="9"/>
  <c r="NB23" i="9"/>
  <c r="NA9" i="9"/>
  <c r="MW27" i="9"/>
  <c r="NE7" i="9"/>
  <c r="MV21" i="9"/>
  <c r="ND13" i="9"/>
  <c r="MR13" i="9"/>
  <c r="MZ17" i="9"/>
  <c r="NA21" i="9"/>
  <c r="NA30" i="9"/>
  <c r="MX28" i="9"/>
  <c r="ND32" i="9"/>
  <c r="MW12" i="9"/>
  <c r="MR26" i="9"/>
  <c r="MW29" i="9"/>
  <c r="MV19" i="9"/>
  <c r="MY36" i="9"/>
  <c r="O29" i="8" a="1"/>
  <c r="ND8" i="9"/>
  <c r="MZ28" i="9"/>
  <c r="MX29" i="9"/>
  <c r="MX23" i="9"/>
  <c r="MT20" i="9"/>
  <c r="MT25" i="9"/>
  <c r="NE34" i="9"/>
  <c r="MY14" i="9"/>
  <c r="MZ30" i="9"/>
  <c r="MS17" i="9"/>
  <c r="NC17" i="9"/>
  <c r="NE14" i="9"/>
  <c r="MR15" i="9"/>
  <c r="NA16" i="9"/>
  <c r="MV22" i="9"/>
  <c r="MZ14" i="9"/>
  <c r="MT14" i="9"/>
  <c r="MX30" i="9"/>
  <c r="NA11" i="9"/>
  <c r="MZ12" i="9"/>
  <c r="MT33" i="9"/>
  <c r="MU29" i="9"/>
  <c r="NE31" i="9"/>
  <c r="NC30" i="9"/>
  <c r="MY32" i="9"/>
  <c r="MV15" i="9"/>
  <c r="MY34" i="9"/>
  <c r="ND31" i="9"/>
  <c r="MT32" i="9"/>
  <c r="MV18" i="9"/>
  <c r="NE8" i="9"/>
  <c r="MV33" i="9"/>
  <c r="NA29" i="9"/>
  <c r="NE26" i="9"/>
  <c r="MY15" i="9"/>
  <c r="MS18" i="9"/>
  <c r="MT11" i="9"/>
  <c r="NA20" i="9"/>
  <c r="MT16" i="9"/>
  <c r="MW14" i="9"/>
  <c r="MS15" i="9"/>
  <c r="MU28" i="9"/>
  <c r="MW11" i="9"/>
  <c r="MW15" i="9"/>
  <c r="D29" i="8" a="1"/>
  <c r="MU21" i="9"/>
  <c r="NE24" i="9"/>
  <c r="MV35" i="9"/>
  <c r="MT10" i="9"/>
  <c r="MR21" i="9"/>
  <c r="ND34" i="9"/>
  <c r="MT12" i="9"/>
  <c r="ND35" i="9"/>
  <c r="MV10" i="9"/>
  <c r="MW26" i="9"/>
  <c r="MU11" i="9"/>
  <c r="MV12" i="9"/>
  <c r="MU33" i="9"/>
  <c r="MV24" i="9"/>
  <c r="MW31" i="9"/>
  <c r="MW16" i="9"/>
  <c r="NB33" i="9"/>
  <c r="NA24" i="9"/>
  <c r="ND30" i="9"/>
  <c r="MS16" i="9"/>
  <c r="MR31" i="9"/>
  <c r="MR30" i="9"/>
  <c r="MS22" i="9"/>
  <c r="MZ9" i="9"/>
  <c r="MV17" i="9"/>
  <c r="MW24" i="9"/>
  <c r="H37" i="13" l="1"/>
  <c r="D37" i="13"/>
  <c r="E37" i="13"/>
  <c r="F37" i="13"/>
  <c r="G37" i="13"/>
  <c r="D38" i="13"/>
  <c r="E38" i="13"/>
  <c r="H38" i="13"/>
  <c r="F38" i="13"/>
  <c r="G38" i="13"/>
  <c r="B39" i="13"/>
  <c r="F30" i="6"/>
  <c r="NT5" i="9"/>
  <c r="O29" i="8"/>
  <c r="D29" i="8"/>
  <c r="H29" i="8"/>
  <c r="N29" i="8"/>
  <c r="G29" i="8"/>
  <c r="L29" i="8"/>
  <c r="J29" i="8"/>
  <c r="P29" i="8"/>
  <c r="Q29" i="8"/>
  <c r="K29" i="8"/>
  <c r="E29" i="8"/>
  <c r="M29" i="8"/>
  <c r="F29" i="8"/>
  <c r="I29" i="8"/>
  <c r="C28" i="8"/>
  <c r="B31" i="8"/>
  <c r="NO20" i="9"/>
  <c r="NK34" i="9"/>
  <c r="NI27" i="9"/>
  <c r="NF28" i="9"/>
  <c r="NR30" i="9"/>
  <c r="NO14" i="9"/>
  <c r="NS34" i="9"/>
  <c r="NM11" i="9"/>
  <c r="NN19" i="9"/>
  <c r="NI29" i="9"/>
  <c r="NG10" i="9"/>
  <c r="NH13" i="9"/>
  <c r="NF29" i="9"/>
  <c r="NR20" i="9"/>
  <c r="NS29" i="9"/>
  <c r="NS30" i="9"/>
  <c r="NI36" i="9"/>
  <c r="NH35" i="9"/>
  <c r="NO17" i="9"/>
  <c r="NL35" i="9"/>
  <c r="NK8" i="9"/>
  <c r="NL24" i="9"/>
  <c r="NJ12" i="9"/>
  <c r="NJ11" i="9"/>
  <c r="NI30" i="9"/>
  <c r="NL31" i="9"/>
  <c r="K30" i="8" a="1"/>
  <c r="NN21" i="9"/>
  <c r="NR18" i="9"/>
  <c r="NS36" i="9"/>
  <c r="NS23" i="9"/>
  <c r="NH20" i="9"/>
  <c r="NR27" i="9"/>
  <c r="K38" i="13"/>
  <c r="NN34" i="9"/>
  <c r="NI18" i="9"/>
  <c r="NL16" i="9"/>
  <c r="NQ21" i="9"/>
  <c r="NN11" i="9"/>
  <c r="NH32" i="9"/>
  <c r="NJ17" i="9"/>
  <c r="NG18" i="9"/>
  <c r="NM18" i="9"/>
  <c r="NR13" i="9"/>
  <c r="NG28" i="9"/>
  <c r="NI17" i="9"/>
  <c r="NH31" i="9"/>
  <c r="NS24" i="9"/>
  <c r="NS8" i="9"/>
  <c r="NS20" i="9"/>
  <c r="NQ14" i="9"/>
  <c r="NG11" i="9"/>
  <c r="NR21" i="9"/>
  <c r="NK36" i="9"/>
  <c r="NO7" i="9"/>
  <c r="NL25" i="9"/>
  <c r="NH14" i="9"/>
  <c r="NG12" i="9"/>
  <c r="NN7" i="9"/>
  <c r="C39" i="13"/>
  <c r="NP15" i="9"/>
  <c r="NF23" i="9"/>
  <c r="NL19" i="9"/>
  <c r="NI32" i="9"/>
  <c r="NH28" i="9"/>
  <c r="NR19" i="9"/>
  <c r="NG36" i="9"/>
  <c r="NL33" i="9"/>
  <c r="NK29" i="9"/>
  <c r="NS26" i="9"/>
  <c r="NH12" i="9"/>
  <c r="NH10" i="9"/>
  <c r="NH34" i="9"/>
  <c r="NF16" i="9"/>
  <c r="NS13" i="9"/>
  <c r="NQ35" i="9"/>
  <c r="NI12" i="9"/>
  <c r="NS32" i="9"/>
  <c r="NF26" i="9"/>
  <c r="NJ16" i="9"/>
  <c r="NI14" i="9"/>
  <c r="NQ19" i="9"/>
  <c r="NN15" i="9"/>
  <c r="NM15" i="9"/>
  <c r="NP29" i="9"/>
  <c r="NG17" i="9"/>
  <c r="NF19" i="9"/>
  <c r="NP7" i="9"/>
  <c r="NL29" i="9"/>
  <c r="NP17" i="9"/>
  <c r="NQ10" i="9"/>
  <c r="NI24" i="9"/>
  <c r="NM20" i="9"/>
  <c r="NQ36" i="9"/>
  <c r="NP27" i="9"/>
  <c r="NI13" i="9"/>
  <c r="NI11" i="9"/>
  <c r="NR16" i="9"/>
  <c r="NR12" i="9"/>
  <c r="NO21" i="9"/>
  <c r="NP11" i="9"/>
  <c r="NF34" i="9"/>
  <c r="NR35" i="9"/>
  <c r="NP28" i="9"/>
  <c r="NP13" i="9"/>
  <c r="NQ29" i="9"/>
  <c r="NR31" i="9"/>
  <c r="NO31" i="9"/>
  <c r="NO19" i="9"/>
  <c r="NK13" i="9"/>
  <c r="NQ26" i="9"/>
  <c r="NN29" i="9"/>
  <c r="NQ20" i="9"/>
  <c r="NF13" i="9"/>
  <c r="NO28" i="9"/>
  <c r="NL8" i="9"/>
  <c r="NR26" i="9"/>
  <c r="NK22" i="9"/>
  <c r="NK28" i="9"/>
  <c r="NG22" i="9"/>
  <c r="NF11" i="9"/>
  <c r="NJ7" i="9"/>
  <c r="NJ29" i="9"/>
  <c r="NO36" i="9"/>
  <c r="NJ27" i="9"/>
  <c r="NH19" i="9"/>
  <c r="NN30" i="9"/>
  <c r="NQ12" i="9"/>
  <c r="NH8" i="9"/>
  <c r="NK12" i="9"/>
  <c r="NM10" i="9"/>
  <c r="NQ31" i="9"/>
  <c r="NS27" i="9"/>
  <c r="NI28" i="9"/>
  <c r="NL21" i="9"/>
  <c r="NR22" i="9"/>
  <c r="NG7" i="9"/>
  <c r="NR9" i="9"/>
  <c r="NH18" i="9"/>
  <c r="NF14" i="9"/>
  <c r="NL32" i="9"/>
  <c r="NM25" i="9"/>
  <c r="NR28" i="9"/>
  <c r="NQ32" i="9"/>
  <c r="N30" i="8" a="1"/>
  <c r="NI19" i="9"/>
  <c r="NO11" i="9"/>
  <c r="NS17" i="9"/>
  <c r="NG15" i="9"/>
  <c r="NQ7" i="9"/>
  <c r="NN18" i="9"/>
  <c r="NH25" i="9"/>
  <c r="NF31" i="9"/>
  <c r="NM9" i="9"/>
  <c r="NJ23" i="9"/>
  <c r="NP30" i="9"/>
  <c r="NK25" i="9"/>
  <c r="NG24" i="9"/>
  <c r="NJ21" i="9"/>
  <c r="NM29" i="9"/>
  <c r="NG14" i="9"/>
  <c r="NK27" i="9"/>
  <c r="NN36" i="9"/>
  <c r="NL9" i="9"/>
  <c r="NJ34" i="9"/>
  <c r="NP33" i="9"/>
  <c r="NM36" i="9"/>
  <c r="NI23" i="9"/>
  <c r="NM8" i="9"/>
  <c r="NI20" i="9"/>
  <c r="Q30" i="8" a="1"/>
  <c r="NK16" i="9"/>
  <c r="NP14" i="9"/>
  <c r="NO30" i="9"/>
  <c r="NH22" i="9"/>
  <c r="NK20" i="9"/>
  <c r="NQ25" i="9"/>
  <c r="NO12" i="9"/>
  <c r="NM26" i="9"/>
  <c r="NG32" i="9"/>
  <c r="NJ30" i="9"/>
  <c r="E30" i="8" a="1"/>
  <c r="NR17" i="9"/>
  <c r="NG30" i="9"/>
  <c r="NH23" i="9"/>
  <c r="NH24" i="9"/>
  <c r="NG13" i="9"/>
  <c r="NO29" i="9"/>
  <c r="NF33" i="9"/>
  <c r="M30" i="8" a="1"/>
  <c r="NF17" i="9"/>
  <c r="L30" i="8" a="1"/>
  <c r="NM28" i="9"/>
  <c r="NL18" i="9"/>
  <c r="NN10" i="9"/>
  <c r="NH29" i="9"/>
  <c r="NG9" i="9"/>
  <c r="NP21" i="9"/>
  <c r="NH36" i="9"/>
  <c r="NN17" i="9"/>
  <c r="NG27" i="9"/>
  <c r="NL36" i="9"/>
  <c r="NF18" i="9"/>
  <c r="NF35" i="9"/>
  <c r="NP36" i="9"/>
  <c r="NL22" i="9"/>
  <c r="NM14" i="9"/>
  <c r="NQ22" i="9"/>
  <c r="O30" i="8" a="1"/>
  <c r="NK32" i="9"/>
  <c r="NQ30" i="9"/>
  <c r="NO25" i="9"/>
  <c r="NS15" i="9"/>
  <c r="NN20" i="9"/>
  <c r="NN24" i="9"/>
  <c r="NN25" i="9"/>
  <c r="NN12" i="9"/>
  <c r="NO15" i="9"/>
  <c r="NN31" i="9"/>
  <c r="NS10" i="9"/>
  <c r="NO9" i="9"/>
  <c r="NI7" i="9"/>
  <c r="NR10" i="9"/>
  <c r="NR14" i="9"/>
  <c r="NO13" i="9"/>
  <c r="NM12" i="9"/>
  <c r="NJ33" i="9"/>
  <c r="NM16" i="9"/>
  <c r="NL34" i="9"/>
  <c r="NO32" i="9"/>
  <c r="NH16" i="9"/>
  <c r="NP26" i="9"/>
  <c r="NP20" i="9"/>
  <c r="NS28" i="9"/>
  <c r="NN13" i="9"/>
  <c r="NR24" i="9"/>
  <c r="NL15" i="9"/>
  <c r="NM32" i="9"/>
  <c r="NP10" i="9"/>
  <c r="NN33" i="9"/>
  <c r="NR34" i="9"/>
  <c r="NJ22" i="9"/>
  <c r="NL14" i="9"/>
  <c r="NI34" i="9"/>
  <c r="NS31" i="9"/>
  <c r="D30" i="8" a="1"/>
  <c r="NQ15" i="9"/>
  <c r="NS16" i="9"/>
  <c r="NG21" i="9"/>
  <c r="NN27" i="9"/>
  <c r="NO10" i="9"/>
  <c r="NR36" i="9"/>
  <c r="NM17" i="9"/>
  <c r="NQ13" i="9"/>
  <c r="NG35" i="9"/>
  <c r="NG33" i="9"/>
  <c r="NG16" i="9"/>
  <c r="NH9" i="9"/>
  <c r="NP24" i="9"/>
  <c r="NN8" i="9"/>
  <c r="NS18" i="9"/>
  <c r="NI22" i="9"/>
  <c r="NF21" i="9"/>
  <c r="NO24" i="9"/>
  <c r="NQ17" i="9"/>
  <c r="NI15" i="9"/>
  <c r="NJ10" i="9"/>
  <c r="NF8" i="9"/>
  <c r="NH27" i="9"/>
  <c r="NF20" i="9"/>
  <c r="NI26" i="9"/>
  <c r="J30" i="8" a="1"/>
  <c r="NQ11" i="9"/>
  <c r="G30" i="8" a="1"/>
  <c r="NM27" i="9"/>
  <c r="NK21" i="9"/>
  <c r="NM30" i="9"/>
  <c r="NN35" i="9"/>
  <c r="NN16" i="9"/>
  <c r="NQ8" i="9"/>
  <c r="NJ14" i="9"/>
  <c r="NL20" i="9"/>
  <c r="NI31" i="9"/>
  <c r="NP31" i="9"/>
  <c r="NM24" i="9"/>
  <c r="NL13" i="9"/>
  <c r="NS35" i="9"/>
  <c r="NS21" i="9"/>
  <c r="NM22" i="9"/>
  <c r="NL28" i="9"/>
  <c r="NL30" i="9"/>
  <c r="NQ28" i="9"/>
  <c r="NO26" i="9"/>
  <c r="NO8" i="9"/>
  <c r="NF25" i="9"/>
  <c r="NJ35" i="9"/>
  <c r="NN32" i="9"/>
  <c r="NR29" i="9"/>
  <c r="NF36" i="9"/>
  <c r="NP16" i="9"/>
  <c r="NL17" i="9"/>
  <c r="NG8" i="9"/>
  <c r="NO22" i="9"/>
  <c r="NL12" i="9"/>
  <c r="NS33" i="9"/>
  <c r="NS12" i="9"/>
  <c r="NJ32" i="9"/>
  <c r="NQ16" i="9"/>
  <c r="NF7" i="9"/>
  <c r="NJ8" i="9"/>
  <c r="NL23" i="9"/>
  <c r="NL27" i="9"/>
  <c r="NS19" i="9"/>
  <c r="NS11" i="9"/>
  <c r="NR7" i="9"/>
  <c r="NP32" i="9"/>
  <c r="NM31" i="9"/>
  <c r="NG19" i="9"/>
  <c r="NP12" i="9"/>
  <c r="NJ13" i="9"/>
  <c r="NO27" i="9"/>
  <c r="NM33" i="9"/>
  <c r="NJ28" i="9"/>
  <c r="NI10" i="9"/>
  <c r="NI35" i="9"/>
  <c r="NP19" i="9"/>
  <c r="H30" i="8" a="1"/>
  <c r="NO18" i="9"/>
  <c r="NF32" i="9"/>
  <c r="NM34" i="9"/>
  <c r="NQ23" i="9"/>
  <c r="P30" i="8" a="1"/>
  <c r="NH11" i="9"/>
  <c r="NS9" i="9"/>
  <c r="NG20" i="9"/>
  <c r="NN9" i="9"/>
  <c r="NG31" i="9"/>
  <c r="NH21" i="9"/>
  <c r="NL26" i="9"/>
  <c r="NK10" i="9"/>
  <c r="NI21" i="9"/>
  <c r="NR11" i="9"/>
  <c r="NF30" i="9"/>
  <c r="NK30" i="9"/>
  <c r="NJ31" i="9"/>
  <c r="NP22" i="9"/>
  <c r="NP9" i="9"/>
  <c r="NM35" i="9"/>
  <c r="NQ18" i="9"/>
  <c r="NP34" i="9"/>
  <c r="NJ18" i="9"/>
  <c r="NG25" i="9"/>
  <c r="NN14" i="9"/>
  <c r="NJ26" i="9"/>
  <c r="NR8" i="9"/>
  <c r="NK31" i="9"/>
  <c r="NF27" i="9"/>
  <c r="NQ27" i="9"/>
  <c r="NN23" i="9"/>
  <c r="NH7" i="9"/>
  <c r="NH33" i="9"/>
  <c r="NH17" i="9"/>
  <c r="NM23" i="9"/>
  <c r="NN26" i="9"/>
  <c r="NI8" i="9"/>
  <c r="NQ9" i="9"/>
  <c r="NK35" i="9"/>
  <c r="NS14" i="9"/>
  <c r="NS22" i="9"/>
  <c r="NK24" i="9"/>
  <c r="NJ36" i="9"/>
  <c r="NG29" i="9"/>
  <c r="NN28" i="9"/>
  <c r="NF24" i="9"/>
  <c r="I30" i="8" a="1"/>
  <c r="NI9" i="9"/>
  <c r="NP18" i="9"/>
  <c r="NO35" i="9"/>
  <c r="NM13" i="9"/>
  <c r="NK15" i="9"/>
  <c r="NM7" i="9"/>
  <c r="NK26" i="9"/>
  <c r="NO33" i="9"/>
  <c r="NK11" i="9"/>
  <c r="NP23" i="9"/>
  <c r="NR15" i="9"/>
  <c r="NH15" i="9"/>
  <c r="NL10" i="9"/>
  <c r="NK17" i="9"/>
  <c r="NL7" i="9"/>
  <c r="NM21" i="9"/>
  <c r="NP35" i="9"/>
  <c r="NI33" i="9"/>
  <c r="NF22" i="9"/>
  <c r="NK14" i="9"/>
  <c r="NR25" i="9"/>
  <c r="NK23" i="9"/>
  <c r="NO34" i="9"/>
  <c r="NO23" i="9"/>
  <c r="NK9" i="9"/>
  <c r="NJ9" i="9"/>
  <c r="NF12" i="9"/>
  <c r="NR32" i="9"/>
  <c r="NG26" i="9"/>
  <c r="NH26" i="9"/>
  <c r="NK33" i="9"/>
  <c r="NS7" i="9"/>
  <c r="NJ25" i="9"/>
  <c r="NF9" i="9"/>
  <c r="NK18" i="9"/>
  <c r="NK7" i="9"/>
  <c r="NJ19" i="9"/>
  <c r="NQ24" i="9"/>
  <c r="NF15" i="9"/>
  <c r="NG34" i="9"/>
  <c r="NI25" i="9"/>
  <c r="NP8" i="9"/>
  <c r="NH30" i="9"/>
  <c r="NL11" i="9"/>
  <c r="NG23" i="9"/>
  <c r="NP25" i="9"/>
  <c r="NO16" i="9"/>
  <c r="F30" i="8" a="1"/>
  <c r="NF10" i="9"/>
  <c r="NN22" i="9"/>
  <c r="NJ15" i="9"/>
  <c r="NS25" i="9"/>
  <c r="NQ34" i="9"/>
  <c r="NQ33" i="9"/>
  <c r="NJ24" i="9"/>
  <c r="NK19" i="9"/>
  <c r="NR23" i="9"/>
  <c r="NM19" i="9"/>
  <c r="NJ20" i="9"/>
  <c r="NR33" i="9"/>
  <c r="NI16" i="9"/>
  <c r="L38" i="13" l="1"/>
  <c r="Q38" i="13"/>
  <c r="P38" i="13"/>
  <c r="AC38" i="13"/>
  <c r="M38" i="13"/>
  <c r="AA38" i="13"/>
  <c r="AE38" i="13"/>
  <c r="G39" i="13"/>
  <c r="E39" i="13"/>
  <c r="H39" i="13"/>
  <c r="D39" i="13"/>
  <c r="F39" i="13"/>
  <c r="B40" i="13"/>
  <c r="F31" i="6"/>
  <c r="OH5" i="9"/>
  <c r="H30" i="8"/>
  <c r="D30" i="8"/>
  <c r="F30" i="8"/>
  <c r="I30" i="8"/>
  <c r="L30" i="8"/>
  <c r="J30" i="8"/>
  <c r="O30" i="8"/>
  <c r="M30" i="8"/>
  <c r="N30" i="8"/>
  <c r="K30" i="8"/>
  <c r="P30" i="8"/>
  <c r="Q30" i="8"/>
  <c r="E30" i="8"/>
  <c r="G30" i="8"/>
  <c r="C29" i="8"/>
  <c r="B32" i="8"/>
  <c r="OD19" i="9"/>
  <c r="OF29" i="9"/>
  <c r="NY7" i="9"/>
  <c r="NW27" i="9"/>
  <c r="NY25" i="9"/>
  <c r="NW8" i="9"/>
  <c r="NZ22" i="9"/>
  <c r="OC34" i="9"/>
  <c r="OC16" i="9"/>
  <c r="NZ20" i="9"/>
  <c r="J38" i="13"/>
  <c r="NY18" i="9"/>
  <c r="OB13" i="9"/>
  <c r="OG23" i="9"/>
  <c r="OG34" i="9"/>
  <c r="OG32" i="9"/>
  <c r="NT26" i="9"/>
  <c r="OG36" i="9"/>
  <c r="OD24" i="9"/>
  <c r="NT25" i="9"/>
  <c r="NW30" i="9"/>
  <c r="NY29" i="9"/>
  <c r="NW20" i="9"/>
  <c r="OG7" i="9"/>
  <c r="NW24" i="9"/>
  <c r="OF8" i="9"/>
  <c r="OA22" i="9"/>
  <c r="NU21" i="9"/>
  <c r="OC19" i="9"/>
  <c r="OG35" i="9"/>
  <c r="OA11" i="9"/>
  <c r="OE16" i="9"/>
  <c r="NY19" i="9"/>
  <c r="NW16" i="9"/>
  <c r="NW32" i="9"/>
  <c r="OE9" i="9"/>
  <c r="NT29" i="9"/>
  <c r="OB20" i="9"/>
  <c r="K40" i="13"/>
  <c r="NU8" i="9"/>
  <c r="NV32" i="9"/>
  <c r="NY31" i="9"/>
  <c r="NT10" i="9"/>
  <c r="OC15" i="9"/>
  <c r="OC11" i="9"/>
  <c r="OF11" i="9"/>
  <c r="OC7" i="9"/>
  <c r="NT12" i="9"/>
  <c r="NV17" i="9"/>
  <c r="NX36" i="9"/>
  <c r="NX27" i="9"/>
  <c r="OG33" i="9"/>
  <c r="OE36" i="9"/>
  <c r="OG16" i="9"/>
  <c r="NV30" i="9"/>
  <c r="OC17" i="9"/>
  <c r="NV14" i="9"/>
  <c r="NW34" i="9"/>
  <c r="NT13" i="9"/>
  <c r="NZ9" i="9"/>
  <c r="NW18" i="9"/>
  <c r="NV18" i="9"/>
  <c r="NW33" i="9"/>
  <c r="NZ15" i="9"/>
  <c r="NW28" i="9"/>
  <c r="NW35" i="9"/>
  <c r="NU18" i="9"/>
  <c r="OC20" i="9"/>
  <c r="OC31" i="9"/>
  <c r="NT24" i="9"/>
  <c r="NX29" i="9"/>
  <c r="NX24" i="9"/>
  <c r="M31" i="8" a="1"/>
  <c r="NW22" i="9"/>
  <c r="NZ14" i="9"/>
  <c r="OA14" i="9"/>
  <c r="NX34" i="9"/>
  <c r="NU24" i="9"/>
  <c r="NZ23" i="9"/>
  <c r="NZ36" i="9"/>
  <c r="OA17" i="9"/>
  <c r="NV7" i="9"/>
  <c r="OA15" i="9"/>
  <c r="OC36" i="9"/>
  <c r="OD21" i="9"/>
  <c r="OA29" i="9"/>
  <c r="OB34" i="9"/>
  <c r="OD29" i="9"/>
  <c r="OA7" i="9"/>
  <c r="NV34" i="9"/>
  <c r="OC35" i="9"/>
  <c r="NU26" i="9"/>
  <c r="NU34" i="9"/>
  <c r="OA12" i="9"/>
  <c r="G31" i="8" a="1"/>
  <c r="NZ18" i="9"/>
  <c r="NX18" i="9"/>
  <c r="OD36" i="9"/>
  <c r="OE34" i="9"/>
  <c r="NZ8" i="9"/>
  <c r="NU20" i="9"/>
  <c r="NU15" i="9"/>
  <c r="OF26" i="9"/>
  <c r="NV35" i="9"/>
  <c r="OB25" i="9"/>
  <c r="OC18" i="9"/>
  <c r="OB33" i="9"/>
  <c r="NY26" i="9"/>
  <c r="OD8" i="9"/>
  <c r="NT22" i="9"/>
  <c r="NV29" i="9"/>
  <c r="NU11" i="9"/>
  <c r="OF22" i="9"/>
  <c r="NZ34" i="9"/>
  <c r="NW12" i="9"/>
  <c r="NT28" i="9"/>
  <c r="OG27" i="9"/>
  <c r="OB30" i="9"/>
  <c r="OD31" i="9"/>
  <c r="OA20" i="9"/>
  <c r="OG8" i="9"/>
  <c r="OC10" i="9"/>
  <c r="NX32" i="9"/>
  <c r="OE32" i="9"/>
  <c r="OA33" i="9"/>
  <c r="OC25" i="9"/>
  <c r="OE18" i="9"/>
  <c r="NV28" i="9"/>
  <c r="OG12" i="9"/>
  <c r="NT36" i="9"/>
  <c r="K31" i="8" a="1"/>
  <c r="OF21" i="9"/>
  <c r="OC9" i="9"/>
  <c r="NU31" i="9"/>
  <c r="OE15" i="9"/>
  <c r="NT7" i="9"/>
  <c r="NT35" i="9"/>
  <c r="NZ10" i="9"/>
  <c r="OG9" i="9"/>
  <c r="OG21" i="9"/>
  <c r="OG22" i="9"/>
  <c r="OF30" i="9"/>
  <c r="NW17" i="9"/>
  <c r="NX25" i="9"/>
  <c r="OA30" i="9"/>
  <c r="OF25" i="9"/>
  <c r="OC23" i="9"/>
  <c r="NZ13" i="9"/>
  <c r="NW9" i="9"/>
  <c r="NU36" i="9"/>
  <c r="OG26" i="9"/>
  <c r="OD23" i="9"/>
  <c r="NU29" i="9"/>
  <c r="NT15" i="9"/>
  <c r="NY34" i="9"/>
  <c r="OA8" i="9"/>
  <c r="OE29" i="9"/>
  <c r="OD16" i="9"/>
  <c r="NY13" i="9"/>
  <c r="NV31" i="9"/>
  <c r="NT18" i="9"/>
  <c r="OB12" i="9"/>
  <c r="NY12" i="9"/>
  <c r="OA16" i="9"/>
  <c r="OE21" i="9"/>
  <c r="OE10" i="9"/>
  <c r="NX7" i="9"/>
  <c r="OD14" i="9"/>
  <c r="OD10" i="9"/>
  <c r="OD34" i="9"/>
  <c r="OE7" i="9"/>
  <c r="NV19" i="9"/>
  <c r="OF7" i="9"/>
  <c r="NX22" i="9"/>
  <c r="OA28" i="9"/>
  <c r="NY9" i="9"/>
  <c r="NU19" i="9"/>
  <c r="OB32" i="9"/>
  <c r="OC26" i="9"/>
  <c r="NT9" i="9"/>
  <c r="NV23" i="9"/>
  <c r="OA23" i="9"/>
  <c r="OD12" i="9"/>
  <c r="NW10" i="9"/>
  <c r="NV21" i="9"/>
  <c r="NU23" i="9"/>
  <c r="NZ24" i="9"/>
  <c r="OD9" i="9"/>
  <c r="NZ21" i="9"/>
  <c r="OE23" i="9"/>
  <c r="OF9" i="9"/>
  <c r="OC12" i="9"/>
  <c r="OB14" i="9"/>
  <c r="NT21" i="9"/>
  <c r="OB36" i="9"/>
  <c r="OC24" i="9"/>
  <c r="NT27" i="9"/>
  <c r="OA34" i="9"/>
  <c r="NY8" i="9"/>
  <c r="OD15" i="9"/>
  <c r="OA13" i="9"/>
  <c r="NU28" i="9"/>
  <c r="NU14" i="9"/>
  <c r="NV24" i="9"/>
  <c r="NU16" i="9"/>
  <c r="NT14" i="9"/>
  <c r="OB8" i="9"/>
  <c r="NX35" i="9"/>
  <c r="OD33" i="9"/>
  <c r="OF12" i="9"/>
  <c r="NY11" i="9"/>
  <c r="OB10" i="9"/>
  <c r="OD18" i="9"/>
  <c r="OF20" i="9"/>
  <c r="NU35" i="9"/>
  <c r="OF31" i="9"/>
  <c r="NU22" i="9"/>
  <c r="OB26" i="9"/>
  <c r="NU30" i="9"/>
  <c r="OF18" i="9"/>
  <c r="O31" i="8" a="1"/>
  <c r="OD13" i="9"/>
  <c r="J31" i="8" a="1"/>
  <c r="NT23" i="9"/>
  <c r="NV20" i="9"/>
  <c r="NV33" i="9"/>
  <c r="NT11" i="9"/>
  <c r="OD17" i="9"/>
  <c r="OF10" i="9"/>
  <c r="OG19" i="9"/>
  <c r="OB11" i="9"/>
  <c r="NY32" i="9"/>
  <c r="OE35" i="9"/>
  <c r="OE13" i="9"/>
  <c r="OC8" i="9"/>
  <c r="NW23" i="9"/>
  <c r="NX19" i="9"/>
  <c r="OC28" i="9"/>
  <c r="OA25" i="9"/>
  <c r="OC33" i="9"/>
  <c r="F31" i="8" a="1"/>
  <c r="NZ35" i="9"/>
  <c r="OG10" i="9"/>
  <c r="NX23" i="9"/>
  <c r="OD20" i="9"/>
  <c r="NU17" i="9"/>
  <c r="NX16" i="9"/>
  <c r="NV27" i="9"/>
  <c r="NT31" i="9"/>
  <c r="NY23" i="9"/>
  <c r="NY17" i="9"/>
  <c r="OD7" i="9"/>
  <c r="NW25" i="9"/>
  <c r="NW19" i="9"/>
  <c r="OE11" i="9"/>
  <c r="OG18" i="9"/>
  <c r="NW15" i="9"/>
  <c r="NW13" i="9"/>
  <c r="NV16" i="9"/>
  <c r="NW29" i="9"/>
  <c r="OE14" i="9"/>
  <c r="OA27" i="9"/>
  <c r="NZ26" i="9"/>
  <c r="I38" i="13"/>
  <c r="OG13" i="9"/>
  <c r="OB23" i="9"/>
  <c r="NU7" i="9"/>
  <c r="OB24" i="9"/>
  <c r="OD28" i="9"/>
  <c r="NZ11" i="9"/>
  <c r="NT33" i="9"/>
  <c r="OC14" i="9"/>
  <c r="NV22" i="9"/>
  <c r="NZ12" i="9"/>
  <c r="NY10" i="9"/>
  <c r="OA32" i="9"/>
  <c r="OA26" i="9"/>
  <c r="OF27" i="9"/>
  <c r="NW11" i="9"/>
  <c r="OA19" i="9"/>
  <c r="OG15" i="9"/>
  <c r="OB31" i="9"/>
  <c r="OG17" i="9"/>
  <c r="OF33" i="9"/>
  <c r="OE27" i="9"/>
  <c r="OA24" i="9"/>
  <c r="NV36" i="9"/>
  <c r="NX15" i="9"/>
  <c r="NY14" i="9"/>
  <c r="NT16" i="9"/>
  <c r="OE26" i="9"/>
  <c r="OD11" i="9"/>
  <c r="NX13" i="9"/>
  <c r="OD32" i="9"/>
  <c r="NV9" i="9"/>
  <c r="NW36" i="9"/>
  <c r="OC32" i="9"/>
  <c r="OG29" i="9"/>
  <c r="E31" i="8" a="1"/>
  <c r="OF28" i="9"/>
  <c r="NX12" i="9"/>
  <c r="OC21" i="9"/>
  <c r="OG14" i="9"/>
  <c r="NU33" i="9"/>
  <c r="NY28" i="9"/>
  <c r="NZ29" i="9"/>
  <c r="NY35" i="9"/>
  <c r="OD30" i="9"/>
  <c r="OD27" i="9"/>
  <c r="OB19" i="9"/>
  <c r="OD26" i="9"/>
  <c r="NX17" i="9"/>
  <c r="OD22" i="9"/>
  <c r="NX14" i="9"/>
  <c r="NY24" i="9"/>
  <c r="OE22" i="9"/>
  <c r="OC30" i="9"/>
  <c r="OG28" i="9"/>
  <c r="NY16" i="9"/>
  <c r="NU32" i="9"/>
  <c r="OB21" i="9"/>
  <c r="NX20" i="9"/>
  <c r="OC27" i="9"/>
  <c r="NX10" i="9"/>
  <c r="OF36" i="9"/>
  <c r="I31" i="8" a="1"/>
  <c r="OD35" i="9"/>
  <c r="L31" i="8" a="1"/>
  <c r="NW26" i="9"/>
  <c r="OB17" i="9"/>
  <c r="NW14" i="9"/>
  <c r="OE33" i="9"/>
  <c r="OF16" i="9"/>
  <c r="OB22" i="9"/>
  <c r="NZ17" i="9"/>
  <c r="OF35" i="9"/>
  <c r="OB27" i="9"/>
  <c r="P31" i="8" a="1"/>
  <c r="OA31" i="9"/>
  <c r="OF32" i="9"/>
  <c r="OE25" i="9"/>
  <c r="OE12" i="9"/>
  <c r="NZ30" i="9"/>
  <c r="K39" i="13"/>
  <c r="NZ7" i="9"/>
  <c r="OE8" i="9"/>
  <c r="OC22" i="9"/>
  <c r="NZ31" i="9"/>
  <c r="NT32" i="9"/>
  <c r="OD25" i="9"/>
  <c r="OB29" i="9"/>
  <c r="NZ25" i="9"/>
  <c r="OF15" i="9"/>
  <c r="N31" i="8" a="1"/>
  <c r="OE30" i="9"/>
  <c r="OF14" i="9"/>
  <c r="NU12" i="9"/>
  <c r="NT30" i="9"/>
  <c r="NU27" i="9"/>
  <c r="OA35" i="9"/>
  <c r="NU25" i="9"/>
  <c r="NW7" i="9"/>
  <c r="NU9" i="9"/>
  <c r="NX8" i="9"/>
  <c r="OA21" i="9"/>
  <c r="NT17" i="9"/>
  <c r="OB15" i="9"/>
  <c r="OF17" i="9"/>
  <c r="OA9" i="9"/>
  <c r="NY15" i="9"/>
  <c r="OC29" i="9"/>
  <c r="OB7" i="9"/>
  <c r="OA36" i="9"/>
  <c r="NX9" i="9"/>
  <c r="NX21" i="9"/>
  <c r="OB9" i="9"/>
  <c r="NV13" i="9"/>
  <c r="NZ27" i="9"/>
  <c r="NX11" i="9"/>
  <c r="NY36" i="9"/>
  <c r="NW21" i="9"/>
  <c r="OE20" i="9"/>
  <c r="NT8" i="9"/>
  <c r="OE28" i="9"/>
  <c r="NW31" i="9"/>
  <c r="NV15" i="9"/>
  <c r="OF34" i="9"/>
  <c r="OG30" i="9"/>
  <c r="OF23" i="9"/>
  <c r="NV12" i="9"/>
  <c r="D31" i="8" a="1"/>
  <c r="OE31" i="9"/>
  <c r="OF24" i="9"/>
  <c r="NU10" i="9"/>
  <c r="NV10" i="9"/>
  <c r="NY21" i="9"/>
  <c r="OB28" i="9"/>
  <c r="OG25" i="9"/>
  <c r="OE24" i="9"/>
  <c r="OF19" i="9"/>
  <c r="OB16" i="9"/>
  <c r="NV26" i="9"/>
  <c r="NT20" i="9"/>
  <c r="NX31" i="9"/>
  <c r="OB35" i="9"/>
  <c r="NV11" i="9"/>
  <c r="NX33" i="9"/>
  <c r="OC13" i="9"/>
  <c r="NU13" i="9"/>
  <c r="OG24" i="9"/>
  <c r="NV8" i="9"/>
  <c r="NY27" i="9"/>
  <c r="OG31" i="9"/>
  <c r="OE17" i="9"/>
  <c r="OB18" i="9"/>
  <c r="OE19" i="9"/>
  <c r="OA10" i="9"/>
  <c r="NX28" i="9"/>
  <c r="OG20" i="9"/>
  <c r="NZ32" i="9"/>
  <c r="NT34" i="9"/>
  <c r="NY22" i="9"/>
  <c r="NZ16" i="9"/>
  <c r="NY30" i="9"/>
  <c r="OG11" i="9"/>
  <c r="NZ19" i="9"/>
  <c r="NY20" i="9"/>
  <c r="NZ28" i="9"/>
  <c r="NY33" i="9"/>
  <c r="NZ33" i="9"/>
  <c r="NX26" i="9"/>
  <c r="NX30" i="9"/>
  <c r="H31" i="8" a="1"/>
  <c r="OA18" i="9"/>
  <c r="OF13" i="9"/>
  <c r="Q31" i="8" a="1"/>
  <c r="NV25" i="9"/>
  <c r="NT19" i="9"/>
  <c r="L40" i="13" l="1"/>
  <c r="L39" i="13"/>
  <c r="Q40" i="13"/>
  <c r="P40" i="13"/>
  <c r="Q39" i="13"/>
  <c r="P39" i="13"/>
  <c r="AA39" i="13"/>
  <c r="AE39" i="13"/>
  <c r="AC39" i="13"/>
  <c r="M39" i="13"/>
  <c r="AA40" i="13"/>
  <c r="AE40" i="13"/>
  <c r="AC40" i="13"/>
  <c r="M40" i="13"/>
  <c r="B41" i="13"/>
  <c r="F32" i="6"/>
  <c r="OV5" i="9"/>
  <c r="M31" i="8"/>
  <c r="D31" i="8"/>
  <c r="K31" i="8"/>
  <c r="L31" i="8"/>
  <c r="J31" i="8"/>
  <c r="H31" i="8"/>
  <c r="P31" i="8"/>
  <c r="G31" i="8"/>
  <c r="N31" i="8"/>
  <c r="E31" i="8"/>
  <c r="Q31" i="8"/>
  <c r="O31" i="8"/>
  <c r="F31" i="8"/>
  <c r="I31" i="8"/>
  <c r="C30" i="8"/>
  <c r="B33" i="8"/>
  <c r="OO10" i="9"/>
  <c r="ON22" i="9"/>
  <c r="OK36" i="9"/>
  <c r="OO8" i="9"/>
  <c r="OL34" i="9"/>
  <c r="OH11" i="9"/>
  <c r="OQ34" i="9"/>
  <c r="OH10" i="9"/>
  <c r="OI26" i="9"/>
  <c r="ON23" i="9"/>
  <c r="OO34" i="9"/>
  <c r="OU36" i="9"/>
  <c r="ON18" i="9"/>
  <c r="OT15" i="9"/>
  <c r="ON32" i="9"/>
  <c r="OH22" i="9"/>
  <c r="E32" i="8" a="1"/>
  <c r="OR33" i="9"/>
  <c r="OQ16" i="9"/>
  <c r="OL11" i="9"/>
  <c r="OI21" i="9"/>
  <c r="OQ13" i="9"/>
  <c r="P32" i="8" a="1"/>
  <c r="OP13" i="9"/>
  <c r="OQ32" i="9"/>
  <c r="OT7" i="9"/>
  <c r="OU11" i="9"/>
  <c r="OL17" i="9"/>
  <c r="OO29" i="9"/>
  <c r="OP30" i="9"/>
  <c r="OR30" i="9"/>
  <c r="OT10" i="9"/>
  <c r="OT23" i="9"/>
  <c r="OS24" i="9"/>
  <c r="OK11" i="9"/>
  <c r="OS21" i="9"/>
  <c r="OR10" i="9"/>
  <c r="OI8" i="9"/>
  <c r="L32" i="8" a="1"/>
  <c r="OS34" i="9"/>
  <c r="OH18" i="9"/>
  <c r="OR12" i="9"/>
  <c r="OU9" i="9"/>
  <c r="OI31" i="9"/>
  <c r="OS16" i="9"/>
  <c r="ON20" i="9"/>
  <c r="OM35" i="9"/>
  <c r="OR34" i="9"/>
  <c r="J39" i="13"/>
  <c r="OI35" i="9"/>
  <c r="OP18" i="9"/>
  <c r="OS30" i="9"/>
  <c r="ON12" i="9"/>
  <c r="OU35" i="9"/>
  <c r="OL14" i="9"/>
  <c r="OO14" i="9"/>
  <c r="OR18" i="9"/>
  <c r="ON35" i="9"/>
  <c r="ON28" i="9"/>
  <c r="OL24" i="9"/>
  <c r="OI32" i="9"/>
  <c r="C40" i="13"/>
  <c r="OM21" i="9"/>
  <c r="OL30" i="9"/>
  <c r="OT30" i="9"/>
  <c r="OI33" i="9"/>
  <c r="OR14" i="9"/>
  <c r="OI12" i="9"/>
  <c r="OP14" i="9"/>
  <c r="OS20" i="9"/>
  <c r="OK12" i="9"/>
  <c r="OL7" i="9"/>
  <c r="ON33" i="9"/>
  <c r="OO9" i="9"/>
  <c r="OH27" i="9"/>
  <c r="OM28" i="9"/>
  <c r="OH28" i="9"/>
  <c r="OM32" i="9"/>
  <c r="OT33" i="9"/>
  <c r="OJ29" i="9"/>
  <c r="OO27" i="9"/>
  <c r="ON25" i="9"/>
  <c r="OK22" i="9"/>
  <c r="OL26" i="9"/>
  <c r="OR20" i="9"/>
  <c r="OP15" i="9"/>
  <c r="OT31" i="9"/>
  <c r="OU26" i="9"/>
  <c r="OL9" i="9"/>
  <c r="OP17" i="9"/>
  <c r="OM36" i="9"/>
  <c r="OH21" i="9"/>
  <c r="OU25" i="9"/>
  <c r="OQ15" i="9"/>
  <c r="OU17" i="9"/>
  <c r="OQ24" i="9"/>
  <c r="OS35" i="9"/>
  <c r="OI16" i="9"/>
  <c r="OS11" i="9"/>
  <c r="OS7" i="9"/>
  <c r="ON29" i="9"/>
  <c r="OT36" i="9"/>
  <c r="OS29" i="9"/>
  <c r="OJ27" i="9"/>
  <c r="OL8" i="9"/>
  <c r="OP28" i="9"/>
  <c r="I40" i="13"/>
  <c r="OS15" i="9"/>
  <c r="OQ22" i="9"/>
  <c r="OL32" i="9"/>
  <c r="OK35" i="9"/>
  <c r="ON26" i="9"/>
  <c r="OK10" i="9"/>
  <c r="OT13" i="9"/>
  <c r="OI28" i="9"/>
  <c r="OH19" i="9"/>
  <c r="OR24" i="9"/>
  <c r="OK27" i="9"/>
  <c r="OU28" i="9"/>
  <c r="OQ10" i="9"/>
  <c r="OU15" i="9"/>
  <c r="OH16" i="9"/>
  <c r="OP33" i="9"/>
  <c r="OO24" i="9"/>
  <c r="OJ35" i="9"/>
  <c r="OO28" i="9"/>
  <c r="OO22" i="9"/>
  <c r="OQ14" i="9"/>
  <c r="OJ31" i="9"/>
  <c r="OJ14" i="9"/>
  <c r="OS12" i="9"/>
  <c r="OP20" i="9"/>
  <c r="OU27" i="9"/>
  <c r="OM20" i="9"/>
  <c r="OP23" i="9"/>
  <c r="OQ35" i="9"/>
  <c r="OQ7" i="9"/>
  <c r="OR7" i="9"/>
  <c r="OR19" i="9"/>
  <c r="OS17" i="9"/>
  <c r="OP25" i="9"/>
  <c r="ON24" i="9"/>
  <c r="OH26" i="9"/>
  <c r="ON30" i="9"/>
  <c r="OJ36" i="9"/>
  <c r="OP27" i="9"/>
  <c r="OU23" i="9"/>
  <c r="OH36" i="9"/>
  <c r="OR22" i="9"/>
  <c r="OM16" i="9"/>
  <c r="OI22" i="9"/>
  <c r="OU20" i="9"/>
  <c r="OT22" i="9"/>
  <c r="OJ16" i="9"/>
  <c r="OL16" i="9"/>
  <c r="OS26" i="9"/>
  <c r="OQ29" i="9"/>
  <c r="OK18" i="9"/>
  <c r="OS28" i="9"/>
  <c r="OS10" i="9"/>
  <c r="OQ25" i="9"/>
  <c r="OL31" i="9"/>
  <c r="OH30" i="9"/>
  <c r="OP26" i="9"/>
  <c r="ON7" i="9"/>
  <c r="OP34" i="9"/>
  <c r="OT12" i="9"/>
  <c r="OH14" i="9"/>
  <c r="OS33" i="9"/>
  <c r="OO36" i="9"/>
  <c r="OM14" i="9"/>
  <c r="OI24" i="9"/>
  <c r="K32" i="8" a="1"/>
  <c r="OP10" i="9"/>
  <c r="OO21" i="9"/>
  <c r="ON13" i="9"/>
  <c r="OR27" i="9"/>
  <c r="ON9" i="9"/>
  <c r="OP12" i="9"/>
  <c r="OT29" i="9"/>
  <c r="OS31" i="9"/>
  <c r="O32" i="8" a="1"/>
  <c r="OQ33" i="9"/>
  <c r="OR15" i="9"/>
  <c r="OI13" i="9"/>
  <c r="OL22" i="9"/>
  <c r="OK26" i="9"/>
  <c r="OJ21" i="9"/>
  <c r="OK21" i="9"/>
  <c r="OI23" i="9"/>
  <c r="OU32" i="9"/>
  <c r="ON27" i="9"/>
  <c r="Q32" i="8" a="1"/>
  <c r="OM25" i="9"/>
  <c r="OL35" i="9"/>
  <c r="OT14" i="9"/>
  <c r="OS36" i="9"/>
  <c r="ON21" i="9"/>
  <c r="OI15" i="9"/>
  <c r="OJ32" i="9"/>
  <c r="OJ24" i="9"/>
  <c r="OO33" i="9"/>
  <c r="ON14" i="9"/>
  <c r="OM26" i="9"/>
  <c r="OU12" i="9"/>
  <c r="OO20" i="9"/>
  <c r="OT8" i="9"/>
  <c r="OQ20" i="9"/>
  <c r="OP21" i="9"/>
  <c r="OM9" i="9"/>
  <c r="OU18" i="9"/>
  <c r="OO25" i="9"/>
  <c r="OI34" i="9"/>
  <c r="OR16" i="9"/>
  <c r="OT34" i="9"/>
  <c r="OM13" i="9"/>
  <c r="OH25" i="9"/>
  <c r="OK29" i="9"/>
  <c r="OJ12" i="9"/>
  <c r="OI17" i="9"/>
  <c r="H32" i="8" a="1"/>
  <c r="OK28" i="9"/>
  <c r="OM17" i="9"/>
  <c r="OK34" i="9"/>
  <c r="ON15" i="9"/>
  <c r="OJ25" i="9"/>
  <c r="OM33" i="9"/>
  <c r="OM15" i="9"/>
  <c r="F32" i="8" a="1"/>
  <c r="OQ21" i="9"/>
  <c r="OI18" i="9"/>
  <c r="OL15" i="9"/>
  <c r="ON31" i="9"/>
  <c r="OI11" i="9"/>
  <c r="OU22" i="9"/>
  <c r="OQ19" i="9"/>
  <c r="OQ26" i="9"/>
  <c r="OS25" i="9"/>
  <c r="OU19" i="9"/>
  <c r="OT16" i="9"/>
  <c r="OT27" i="9"/>
  <c r="OT17" i="9"/>
  <c r="ON16" i="9"/>
  <c r="OH20" i="9"/>
  <c r="OH7" i="9"/>
  <c r="OU33" i="9"/>
  <c r="OT11" i="9"/>
  <c r="G32" i="8" a="1"/>
  <c r="OR28" i="9"/>
  <c r="OJ13" i="9"/>
  <c r="OT28" i="9"/>
  <c r="OO15" i="9"/>
  <c r="OR25" i="9"/>
  <c r="OL25" i="9"/>
  <c r="OI36" i="9"/>
  <c r="OL18" i="9"/>
  <c r="OL10" i="9"/>
  <c r="OL27" i="9"/>
  <c r="OU7" i="9"/>
  <c r="OP19" i="9"/>
  <c r="OM27" i="9"/>
  <c r="OK16" i="9"/>
  <c r="OP8" i="9"/>
  <c r="OK33" i="9"/>
  <c r="OP9" i="9"/>
  <c r="OM29" i="9"/>
  <c r="OL28" i="9"/>
  <c r="OJ7" i="9"/>
  <c r="OI10" i="9"/>
  <c r="OR36" i="9"/>
  <c r="OM19" i="9"/>
  <c r="OS18" i="9"/>
  <c r="OH32" i="9"/>
  <c r="OP32" i="9"/>
  <c r="OJ8" i="9"/>
  <c r="OT21" i="9"/>
  <c r="OM34" i="9"/>
  <c r="OP36" i="9"/>
  <c r="N32" i="8" a="1"/>
  <c r="OR35" i="9"/>
  <c r="OO16" i="9"/>
  <c r="OJ9" i="9"/>
  <c r="OJ22" i="9"/>
  <c r="OO12" i="9"/>
  <c r="OQ36" i="9"/>
  <c r="OH23" i="9"/>
  <c r="OU16" i="9"/>
  <c r="OJ30" i="9"/>
  <c r="OH15" i="9"/>
  <c r="OJ26" i="9"/>
  <c r="OT26" i="9"/>
  <c r="OT19" i="9"/>
  <c r="OS14" i="9"/>
  <c r="OL20" i="9"/>
  <c r="M32" i="8" a="1"/>
  <c r="OS27" i="9"/>
  <c r="OK17" i="9"/>
  <c r="OJ20" i="9"/>
  <c r="OP7" i="9"/>
  <c r="OI30" i="9"/>
  <c r="OU10" i="9"/>
  <c r="OH24" i="9"/>
  <c r="OJ33" i="9"/>
  <c r="OO30" i="9"/>
  <c r="OM7" i="9"/>
  <c r="OK15" i="9"/>
  <c r="OR32" i="9"/>
  <c r="ON36" i="9"/>
  <c r="OL12" i="9"/>
  <c r="OH8" i="9"/>
  <c r="J32" i="8" a="1"/>
  <c r="OO18" i="9"/>
  <c r="OQ8" i="9"/>
  <c r="D32" i="8" a="1"/>
  <c r="OI14" i="9"/>
  <c r="OU21" i="9"/>
  <c r="OH17" i="9"/>
  <c r="ON19" i="9"/>
  <c r="J40" i="13"/>
  <c r="OI9" i="9"/>
  <c r="OM30" i="9"/>
  <c r="OK13" i="9"/>
  <c r="OL13" i="9"/>
  <c r="OR23" i="9"/>
  <c r="OH12" i="9"/>
  <c r="OJ19" i="9"/>
  <c r="OK14" i="9"/>
  <c r="OT9" i="9"/>
  <c r="OR8" i="9"/>
  <c r="OR17" i="9"/>
  <c r="OO19" i="9"/>
  <c r="OI20" i="9"/>
  <c r="OQ12" i="9"/>
  <c r="OM8" i="9"/>
  <c r="OS13" i="9"/>
  <c r="OU24" i="9"/>
  <c r="OU8" i="9"/>
  <c r="OJ10" i="9"/>
  <c r="OQ30" i="9"/>
  <c r="OQ9" i="9"/>
  <c r="OK32" i="9"/>
  <c r="OH29" i="9"/>
  <c r="OL29" i="9"/>
  <c r="OO35" i="9"/>
  <c r="OT24" i="9"/>
  <c r="OK31" i="9"/>
  <c r="OT25" i="9"/>
  <c r="OM23" i="9"/>
  <c r="OT32" i="9"/>
  <c r="OR9" i="9"/>
  <c r="OM24" i="9"/>
  <c r="ON17" i="9"/>
  <c r="OO26" i="9"/>
  <c r="OT35" i="9"/>
  <c r="OK23" i="9"/>
  <c r="OQ11" i="9"/>
  <c r="OI7" i="9"/>
  <c r="OI25" i="9"/>
  <c r="OK20" i="9"/>
  <c r="OQ17" i="9"/>
  <c r="I39" i="13"/>
  <c r="OK24" i="9"/>
  <c r="OM31" i="9"/>
  <c r="OI29" i="9"/>
  <c r="OH34" i="9"/>
  <c r="OQ31" i="9"/>
  <c r="OS19" i="9"/>
  <c r="ON11" i="9"/>
  <c r="ON8" i="9"/>
  <c r="OO11" i="9"/>
  <c r="OP31" i="9"/>
  <c r="OL21" i="9"/>
  <c r="OM11" i="9"/>
  <c r="OP29" i="9"/>
  <c r="OJ15" i="9"/>
  <c r="OO17" i="9"/>
  <c r="OS23" i="9"/>
  <c r="OP11" i="9"/>
  <c r="OK25" i="9"/>
  <c r="OL36" i="9"/>
  <c r="ON10" i="9"/>
  <c r="OI27" i="9"/>
  <c r="OT20" i="9"/>
  <c r="OJ28" i="9"/>
  <c r="OR26" i="9"/>
  <c r="OO23" i="9"/>
  <c r="OU31" i="9"/>
  <c r="OH33" i="9"/>
  <c r="OS32" i="9"/>
  <c r="OJ23" i="9"/>
  <c r="OK19" i="9"/>
  <c r="OT18" i="9"/>
  <c r="OU29" i="9"/>
  <c r="OK7" i="9"/>
  <c r="OH13" i="9"/>
  <c r="C41" i="13"/>
  <c r="OM18" i="9"/>
  <c r="OS8" i="9"/>
  <c r="OJ18" i="9"/>
  <c r="OL19" i="9"/>
  <c r="OM12" i="9"/>
  <c r="OK9" i="9"/>
  <c r="OH9" i="9"/>
  <c r="OO13" i="9"/>
  <c r="OP22" i="9"/>
  <c r="OL33" i="9"/>
  <c r="OM10" i="9"/>
  <c r="OU34" i="9"/>
  <c r="OP35" i="9"/>
  <c r="OQ27" i="9"/>
  <c r="OI19" i="9"/>
  <c r="OH35" i="9"/>
  <c r="K41" i="13"/>
  <c r="OP16" i="9"/>
  <c r="OO32" i="9"/>
  <c r="OR11" i="9"/>
  <c r="OO31" i="9"/>
  <c r="OL23" i="9"/>
  <c r="OK30" i="9"/>
  <c r="OH31" i="9"/>
  <c r="OQ23" i="9"/>
  <c r="OO7" i="9"/>
  <c r="OP24" i="9"/>
  <c r="OR13" i="9"/>
  <c r="OM22" i="9"/>
  <c r="OQ18" i="9"/>
  <c r="OJ11" i="9"/>
  <c r="OJ17" i="9"/>
  <c r="OK8" i="9"/>
  <c r="OU14" i="9"/>
  <c r="OR21" i="9"/>
  <c r="OU30" i="9"/>
  <c r="OS9" i="9"/>
  <c r="OU13" i="9"/>
  <c r="I32" i="8" a="1"/>
  <c r="OR31" i="9"/>
  <c r="ON34" i="9"/>
  <c r="OJ34" i="9"/>
  <c r="OS22" i="9"/>
  <c r="OQ28" i="9"/>
  <c r="OR29" i="9"/>
  <c r="L41" i="13" l="1"/>
  <c r="Q41" i="13"/>
  <c r="P41" i="13"/>
  <c r="G40" i="13"/>
  <c r="H40" i="13"/>
  <c r="D40" i="13"/>
  <c r="E40" i="13"/>
  <c r="F40" i="13"/>
  <c r="AA41" i="13"/>
  <c r="AE41" i="13"/>
  <c r="AC41" i="13"/>
  <c r="M41" i="13"/>
  <c r="E41" i="13"/>
  <c r="F41" i="13"/>
  <c r="G41" i="13"/>
  <c r="H41" i="13"/>
  <c r="D41" i="13"/>
  <c r="B42" i="13"/>
  <c r="F33" i="6"/>
  <c r="B43" i="13" s="1"/>
  <c r="PJ5" i="9"/>
  <c r="O32" i="8"/>
  <c r="E32" i="8"/>
  <c r="P32" i="8"/>
  <c r="F32" i="8"/>
  <c r="K32" i="8"/>
  <c r="I32" i="8"/>
  <c r="J32" i="8"/>
  <c r="Q32" i="8"/>
  <c r="L32" i="8"/>
  <c r="N32" i="8"/>
  <c r="D32" i="8"/>
  <c r="H32" i="8"/>
  <c r="M32" i="8"/>
  <c r="G32" i="8"/>
  <c r="C31" i="8"/>
  <c r="B34" i="8"/>
  <c r="PG17" i="9"/>
  <c r="PC8" i="9"/>
  <c r="PF32" i="9"/>
  <c r="PB16" i="9"/>
  <c r="PE12" i="9"/>
  <c r="OZ10" i="9"/>
  <c r="OW9" i="9"/>
  <c r="PH10" i="9"/>
  <c r="OY31" i="9"/>
  <c r="OY22" i="9"/>
  <c r="PD11" i="9"/>
  <c r="PH19" i="9"/>
  <c r="PD10" i="9"/>
  <c r="PB18" i="9"/>
  <c r="OV30" i="9"/>
  <c r="OV7" i="9"/>
  <c r="PC21" i="9"/>
  <c r="PH17" i="9"/>
  <c r="PD36" i="9"/>
  <c r="O33" i="8" a="1"/>
  <c r="OY27" i="9"/>
  <c r="PF12" i="9"/>
  <c r="PB28" i="9"/>
  <c r="PB10" i="9"/>
  <c r="OX28" i="9"/>
  <c r="PD27" i="9"/>
  <c r="PF26" i="9"/>
  <c r="PC23" i="9"/>
  <c r="OZ21" i="9"/>
  <c r="PE24" i="9"/>
  <c r="PB22" i="9"/>
  <c r="OY36" i="9"/>
  <c r="PH11" i="9"/>
  <c r="PB24" i="9"/>
  <c r="PA16" i="9"/>
  <c r="OY18" i="9"/>
  <c r="OW36" i="9"/>
  <c r="PA22" i="9"/>
  <c r="PA21" i="9"/>
  <c r="OX22" i="9"/>
  <c r="PF23" i="9"/>
  <c r="PC14" i="9"/>
  <c r="PD29" i="9"/>
  <c r="PC30" i="9"/>
  <c r="OY29" i="9"/>
  <c r="PA9" i="9"/>
  <c r="PB32" i="9"/>
  <c r="PE10" i="9"/>
  <c r="OV34" i="9"/>
  <c r="OY25" i="9"/>
  <c r="PI7" i="9"/>
  <c r="Q33" i="8" a="1"/>
  <c r="PG27" i="9"/>
  <c r="OY10" i="9"/>
  <c r="OV16" i="9"/>
  <c r="PF22" i="9"/>
  <c r="PF16" i="9"/>
  <c r="OV32" i="9"/>
  <c r="OW15" i="9"/>
  <c r="OV12" i="9"/>
  <c r="PI10" i="9"/>
  <c r="PC28" i="9"/>
  <c r="PE20" i="9"/>
  <c r="PA8" i="9"/>
  <c r="OX30" i="9"/>
  <c r="PI30" i="9"/>
  <c r="PH8" i="9"/>
  <c r="PD34" i="9"/>
  <c r="OZ14" i="9"/>
  <c r="PE15" i="9"/>
  <c r="PA31" i="9"/>
  <c r="OX20" i="9"/>
  <c r="PI33" i="9"/>
  <c r="OZ11" i="9"/>
  <c r="PG8" i="9"/>
  <c r="PG36" i="9"/>
  <c r="OY28" i="9"/>
  <c r="PF25" i="9"/>
  <c r="PF11" i="9"/>
  <c r="PC7" i="9"/>
  <c r="PI19" i="9"/>
  <c r="PD14" i="9"/>
  <c r="I41" i="13"/>
  <c r="PD17" i="9"/>
  <c r="PE32" i="9"/>
  <c r="PC10" i="9"/>
  <c r="PG23" i="9"/>
  <c r="PB15" i="9"/>
  <c r="OW14" i="9"/>
  <c r="OV17" i="9"/>
  <c r="PG15" i="9"/>
  <c r="OZ22" i="9"/>
  <c r="PD32" i="9"/>
  <c r="OW7" i="9"/>
  <c r="M33" i="8" a="1"/>
  <c r="PC22" i="9"/>
  <c r="PA26" i="9"/>
  <c r="F33" i="8" a="1"/>
  <c r="PF15" i="9"/>
  <c r="OY35" i="9"/>
  <c r="PE13" i="9"/>
  <c r="J33" i="8" a="1"/>
  <c r="OX33" i="9"/>
  <c r="PB31" i="9"/>
  <c r="OW26" i="9"/>
  <c r="OX18" i="9"/>
  <c r="PD28" i="9"/>
  <c r="PF30" i="9"/>
  <c r="PD16" i="9"/>
  <c r="PF14" i="9"/>
  <c r="PC32" i="9"/>
  <c r="PA14" i="9"/>
  <c r="PI20" i="9"/>
  <c r="OV33" i="9"/>
  <c r="OW25" i="9"/>
  <c r="PC13" i="9"/>
  <c r="OX9" i="9"/>
  <c r="PG32" i="9"/>
  <c r="OX25" i="9"/>
  <c r="OX32" i="9"/>
  <c r="PC20" i="9"/>
  <c r="OZ16" i="9"/>
  <c r="PC24" i="9"/>
  <c r="PE34" i="9"/>
  <c r="PE8" i="9"/>
  <c r="OZ31" i="9"/>
  <c r="OZ23" i="9"/>
  <c r="PG26" i="9"/>
  <c r="PB25" i="9"/>
  <c r="OW27" i="9"/>
  <c r="PE11" i="9"/>
  <c r="PG9" i="9"/>
  <c r="PG33" i="9"/>
  <c r="PD12" i="9"/>
  <c r="OY9" i="9"/>
  <c r="OX10" i="9"/>
  <c r="PG24" i="9"/>
  <c r="PB33" i="9"/>
  <c r="OW18" i="9"/>
  <c r="OZ28" i="9"/>
  <c r="OX8" i="9"/>
  <c r="OZ29" i="9"/>
  <c r="PH35" i="9"/>
  <c r="PD13" i="9"/>
  <c r="PD19" i="9"/>
  <c r="PB12" i="9"/>
  <c r="G33" i="8" a="1"/>
  <c r="PC16" i="9"/>
  <c r="PF10" i="9"/>
  <c r="PD31" i="9"/>
  <c r="PD24" i="9"/>
  <c r="OV23" i="9"/>
  <c r="PA10" i="9"/>
  <c r="PC34" i="9"/>
  <c r="OX24" i="9"/>
  <c r="PH14" i="9"/>
  <c r="PH13" i="9"/>
  <c r="OZ36" i="9"/>
  <c r="OX12" i="9"/>
  <c r="PF18" i="9"/>
  <c r="PB36" i="9"/>
  <c r="OW22" i="9"/>
  <c r="PE21" i="9"/>
  <c r="PH24" i="9"/>
  <c r="PF7" i="9"/>
  <c r="PC15" i="9"/>
  <c r="OY21" i="9"/>
  <c r="PH31" i="9"/>
  <c r="OX14" i="9"/>
  <c r="PI25" i="9"/>
  <c r="L33" i="8" a="1"/>
  <c r="PH25" i="9"/>
  <c r="PH32" i="9"/>
  <c r="PE26" i="9"/>
  <c r="OZ19" i="9"/>
  <c r="P33" i="8" a="1"/>
  <c r="OX19" i="9"/>
  <c r="PB13" i="9"/>
  <c r="OY24" i="9"/>
  <c r="PI9" i="9"/>
  <c r="OX13" i="9"/>
  <c r="PH34" i="9"/>
  <c r="PI26" i="9"/>
  <c r="PD9" i="9"/>
  <c r="OY14" i="9"/>
  <c r="I33" i="8" a="1"/>
  <c r="PE17" i="9"/>
  <c r="PD18" i="9"/>
  <c r="OV26" i="9"/>
  <c r="PE7" i="9"/>
  <c r="OY8" i="9"/>
  <c r="PI32" i="9"/>
  <c r="OX15" i="9"/>
  <c r="PF13" i="9"/>
  <c r="PG30" i="9"/>
  <c r="OZ17" i="9"/>
  <c r="PI8" i="9"/>
  <c r="OY26" i="9"/>
  <c r="PI11" i="9"/>
  <c r="OW17" i="9"/>
  <c r="OZ32" i="9"/>
  <c r="OV22" i="9"/>
  <c r="PB30" i="9"/>
  <c r="PA32" i="9"/>
  <c r="PH20" i="9"/>
  <c r="PD25" i="9"/>
  <c r="OV11" i="9"/>
  <c r="OW8" i="9"/>
  <c r="PC35" i="9"/>
  <c r="OY34" i="9"/>
  <c r="PI21" i="9"/>
  <c r="OV31" i="9"/>
  <c r="OX23" i="9"/>
  <c r="PB20" i="9"/>
  <c r="PB34" i="9"/>
  <c r="PA33" i="9"/>
  <c r="OZ20" i="9"/>
  <c r="OW31" i="9"/>
  <c r="PC25" i="9"/>
  <c r="PH33" i="9"/>
  <c r="OV21" i="9"/>
  <c r="PE29" i="9"/>
  <c r="PD26" i="9"/>
  <c r="PG18" i="9"/>
  <c r="PC11" i="9"/>
  <c r="OY20" i="9"/>
  <c r="OW12" i="9"/>
  <c r="PA20" i="9"/>
  <c r="PH12" i="9"/>
  <c r="OV27" i="9"/>
  <c r="OZ25" i="9"/>
  <c r="PI12" i="9"/>
  <c r="PE25" i="9"/>
  <c r="OW11" i="9"/>
  <c r="OY33" i="9"/>
  <c r="K33" i="8" a="1"/>
  <c r="PB7" i="9"/>
  <c r="OY13" i="9"/>
  <c r="PC9" i="9"/>
  <c r="PG28" i="9"/>
  <c r="OW10" i="9"/>
  <c r="OV36" i="9"/>
  <c r="PD8" i="9"/>
  <c r="PD7" i="9"/>
  <c r="OY32" i="9"/>
  <c r="PE22" i="9"/>
  <c r="PD15" i="9"/>
  <c r="PF31" i="9"/>
  <c r="PB29" i="9"/>
  <c r="PG13" i="9"/>
  <c r="OW23" i="9"/>
  <c r="PF27" i="9"/>
  <c r="PA17" i="9"/>
  <c r="PI36" i="9"/>
  <c r="PG21" i="9"/>
  <c r="OY30" i="9"/>
  <c r="PA11" i="9"/>
  <c r="PA24" i="9"/>
  <c r="PH7" i="9"/>
  <c r="PG35" i="9"/>
  <c r="OX35" i="9"/>
  <c r="OV35" i="9"/>
  <c r="OZ15" i="9"/>
  <c r="OX17" i="9"/>
  <c r="PG34" i="9"/>
  <c r="PD33" i="9"/>
  <c r="PF34" i="9"/>
  <c r="PH27" i="9"/>
  <c r="PB17" i="9"/>
  <c r="OW21" i="9"/>
  <c r="OX16" i="9"/>
  <c r="OW16" i="9"/>
  <c r="PH36" i="9"/>
  <c r="PH30" i="9"/>
  <c r="PC31" i="9"/>
  <c r="PI27" i="9"/>
  <c r="OV13" i="9"/>
  <c r="OZ12" i="9"/>
  <c r="PE30" i="9"/>
  <c r="PE36" i="9"/>
  <c r="PF20" i="9"/>
  <c r="PH23" i="9"/>
  <c r="PG7" i="9"/>
  <c r="PH29" i="9"/>
  <c r="OV14" i="9"/>
  <c r="OW32" i="9"/>
  <c r="OY19" i="9"/>
  <c r="PA34" i="9"/>
  <c r="OV20" i="9"/>
  <c r="OX31" i="9"/>
  <c r="OW20" i="9"/>
  <c r="OZ7" i="9"/>
  <c r="OX27" i="9"/>
  <c r="PG14" i="9"/>
  <c r="PI35" i="9"/>
  <c r="PE14" i="9"/>
  <c r="PE27" i="9"/>
  <c r="OY15" i="9"/>
  <c r="OZ8" i="9"/>
  <c r="OX34" i="9"/>
  <c r="PH16" i="9"/>
  <c r="PC26" i="9"/>
  <c r="PA19" i="9"/>
  <c r="PE18" i="9"/>
  <c r="OZ27" i="9"/>
  <c r="PB35" i="9"/>
  <c r="PE19" i="9"/>
  <c r="PE31" i="9"/>
  <c r="OZ24" i="9"/>
  <c r="PE28" i="9"/>
  <c r="OW19" i="9"/>
  <c r="PC18" i="9"/>
  <c r="OY12" i="9"/>
  <c r="PA30" i="9"/>
  <c r="PB27" i="9"/>
  <c r="PG19" i="9"/>
  <c r="OX7" i="9"/>
  <c r="PA12" i="9"/>
  <c r="PI16" i="9"/>
  <c r="PF17" i="9"/>
  <c r="PF35" i="9"/>
  <c r="PH9" i="9"/>
  <c r="PF29" i="9"/>
  <c r="PG31" i="9"/>
  <c r="PI23" i="9"/>
  <c r="PG29" i="9"/>
  <c r="PD35" i="9"/>
  <c r="OW29" i="9"/>
  <c r="PC27" i="9"/>
  <c r="OV29" i="9"/>
  <c r="PC36" i="9"/>
  <c r="OW34" i="9"/>
  <c r="PH15" i="9"/>
  <c r="PA29" i="9"/>
  <c r="PH22" i="9"/>
  <c r="OW33" i="9"/>
  <c r="PE33" i="9"/>
  <c r="PB26" i="9"/>
  <c r="PG22" i="9"/>
  <c r="PE35" i="9"/>
  <c r="PB9" i="9"/>
  <c r="PF33" i="9"/>
  <c r="OV25" i="9"/>
  <c r="OX11" i="9"/>
  <c r="OV10" i="9"/>
  <c r="PG12" i="9"/>
  <c r="N33" i="8" a="1"/>
  <c r="PF24" i="9"/>
  <c r="OX36" i="9"/>
  <c r="H33" i="8" a="1"/>
  <c r="PA25" i="9"/>
  <c r="OY7" i="9"/>
  <c r="OV15" i="9"/>
  <c r="PE9" i="9"/>
  <c r="PI34" i="9"/>
  <c r="PG11" i="9"/>
  <c r="E33" i="8" a="1"/>
  <c r="PA23" i="9"/>
  <c r="OW28" i="9"/>
  <c r="PF19" i="9"/>
  <c r="OZ33" i="9"/>
  <c r="OV28" i="9"/>
  <c r="PC17" i="9"/>
  <c r="OX29" i="9"/>
  <c r="PC29" i="9"/>
  <c r="PB8" i="9"/>
  <c r="PD21" i="9"/>
  <c r="PB21" i="9"/>
  <c r="PI22" i="9"/>
  <c r="J41" i="13"/>
  <c r="OY11" i="9"/>
  <c r="OX26" i="9"/>
  <c r="OV9" i="9"/>
  <c r="OY16" i="9"/>
  <c r="PA7" i="9"/>
  <c r="OV8" i="9"/>
  <c r="PD22" i="9"/>
  <c r="PI14" i="9"/>
  <c r="OW35" i="9"/>
  <c r="PB11" i="9"/>
  <c r="PE16" i="9"/>
  <c r="PD20" i="9"/>
  <c r="PI28" i="9"/>
  <c r="PB14" i="9"/>
  <c r="C42" i="13"/>
  <c r="OZ18" i="9"/>
  <c r="OV19" i="9"/>
  <c r="PG16" i="9"/>
  <c r="PC33" i="9"/>
  <c r="PH28" i="9"/>
  <c r="OX21" i="9"/>
  <c r="K43" i="13"/>
  <c r="PC19" i="9"/>
  <c r="OW30" i="9"/>
  <c r="OY17" i="9"/>
  <c r="PI15" i="9"/>
  <c r="OV18" i="9"/>
  <c r="PA13" i="9"/>
  <c r="PI18" i="9"/>
  <c r="OZ30" i="9"/>
  <c r="PG10" i="9"/>
  <c r="PF36" i="9"/>
  <c r="PA28" i="9"/>
  <c r="PA35" i="9"/>
  <c r="OZ35" i="9"/>
  <c r="PC12" i="9"/>
  <c r="PB23" i="9"/>
  <c r="OW24" i="9"/>
  <c r="OZ34" i="9"/>
  <c r="PB19" i="9"/>
  <c r="PI24" i="9"/>
  <c r="PI31" i="9"/>
  <c r="PG25" i="9"/>
  <c r="PD23" i="9"/>
  <c r="PH21" i="9"/>
  <c r="PE23" i="9"/>
  <c r="PI29" i="9"/>
  <c r="OY23" i="9"/>
  <c r="PH26" i="9"/>
  <c r="OV24" i="9"/>
  <c r="PF21" i="9"/>
  <c r="OZ9" i="9"/>
  <c r="PG20" i="9"/>
  <c r="OZ13" i="9"/>
  <c r="OW13" i="9"/>
  <c r="OZ26" i="9"/>
  <c r="D33" i="8" a="1"/>
  <c r="PF28" i="9"/>
  <c r="PI17" i="9"/>
  <c r="PA27" i="9"/>
  <c r="PA18" i="9"/>
  <c r="PD30" i="9"/>
  <c r="PA36" i="9"/>
  <c r="PH18" i="9"/>
  <c r="PF9" i="9"/>
  <c r="PA15" i="9"/>
  <c r="PF8" i="9"/>
  <c r="PI13" i="9"/>
  <c r="L43" i="13" l="1"/>
  <c r="Q43" i="13"/>
  <c r="P43" i="13"/>
  <c r="AA43" i="13"/>
  <c r="AE43" i="13"/>
  <c r="AC43" i="13"/>
  <c r="M43" i="13"/>
  <c r="H42" i="13"/>
  <c r="F42" i="13"/>
  <c r="D42" i="13"/>
  <c r="E42" i="13"/>
  <c r="G42" i="13"/>
  <c r="PX5" i="9"/>
  <c r="B35" i="8"/>
  <c r="M33" i="8"/>
  <c r="D33" i="8"/>
  <c r="H33" i="8"/>
  <c r="L33" i="8"/>
  <c r="K33" i="8"/>
  <c r="G33" i="8"/>
  <c r="P33" i="8"/>
  <c r="Q33" i="8"/>
  <c r="F33" i="8"/>
  <c r="E33" i="8"/>
  <c r="J33" i="8"/>
  <c r="O33" i="8"/>
  <c r="N33" i="8"/>
  <c r="I33" i="8"/>
  <c r="C32" i="8"/>
  <c r="C43" i="13"/>
  <c r="K42" i="13"/>
  <c r="L42" i="13" l="1"/>
  <c r="Q42" i="13"/>
  <c r="P42" i="13"/>
  <c r="M42" i="13"/>
  <c r="N42" i="13" s="1"/>
  <c r="AA42" i="13"/>
  <c r="AE42" i="13"/>
  <c r="AC42" i="13"/>
  <c r="D43" i="13"/>
  <c r="F43" i="13"/>
  <c r="H43" i="13"/>
  <c r="E43" i="13"/>
  <c r="G43" i="13"/>
  <c r="AB18" i="13"/>
  <c r="N18" i="13"/>
  <c r="R18" i="13"/>
  <c r="S18" i="13" s="1"/>
  <c r="AD18" i="13"/>
  <c r="AD22" i="13"/>
  <c r="AB22" i="13"/>
  <c r="R22" i="13"/>
  <c r="S22" i="13" s="1"/>
  <c r="N22" i="13"/>
  <c r="R32" i="13"/>
  <c r="S32" i="13" s="1"/>
  <c r="AD32" i="13"/>
  <c r="N32" i="13"/>
  <c r="AB32" i="13"/>
  <c r="AD27" i="13"/>
  <c r="N27" i="13"/>
  <c r="AB27" i="13"/>
  <c r="R27" i="13"/>
  <c r="S27" i="13" s="1"/>
  <c r="R33" i="13"/>
  <c r="S33" i="13" s="1"/>
  <c r="AD33" i="13"/>
  <c r="N33" i="13"/>
  <c r="AB33" i="13"/>
  <c r="N41" i="13"/>
  <c r="R41" i="13"/>
  <c r="S41" i="13" s="1"/>
  <c r="AB41" i="13"/>
  <c r="AD41" i="13"/>
  <c r="N26" i="13"/>
  <c r="AD26" i="13"/>
  <c r="R26" i="13"/>
  <c r="S26" i="13" s="1"/>
  <c r="AB26" i="13"/>
  <c r="N38" i="13"/>
  <c r="AB38" i="13"/>
  <c r="AD38" i="13"/>
  <c r="R38" i="13"/>
  <c r="S38" i="13" s="1"/>
  <c r="R14" i="13"/>
  <c r="S14" i="13" s="1"/>
  <c r="N14" i="13"/>
  <c r="O14" i="13" s="1"/>
  <c r="AD20" i="13"/>
  <c r="AB20" i="13"/>
  <c r="R20" i="13"/>
  <c r="S20" i="13" s="1"/>
  <c r="N20" i="13"/>
  <c r="AB24" i="13"/>
  <c r="AD24" i="13"/>
  <c r="R24" i="13"/>
  <c r="S24" i="13" s="1"/>
  <c r="N24" i="13"/>
  <c r="R34" i="13"/>
  <c r="S34" i="13" s="1"/>
  <c r="N34" i="13"/>
  <c r="AD34" i="13"/>
  <c r="AB34" i="13"/>
  <c r="AB35" i="13"/>
  <c r="N35" i="13"/>
  <c r="AD35" i="13"/>
  <c r="R35" i="13"/>
  <c r="S35" i="13" s="1"/>
  <c r="AD30" i="13"/>
  <c r="AB30" i="13"/>
  <c r="N30" i="13"/>
  <c r="R30" i="13"/>
  <c r="S30" i="13" s="1"/>
  <c r="AD42" i="13"/>
  <c r="AB42" i="13"/>
  <c r="R42" i="13"/>
  <c r="N15" i="13"/>
  <c r="AD15" i="13"/>
  <c r="AB15" i="13"/>
  <c r="R15" i="13"/>
  <c r="S15" i="13" s="1"/>
  <c r="R25" i="13"/>
  <c r="S25" i="13" s="1"/>
  <c r="AB25" i="13"/>
  <c r="N25" i="13"/>
  <c r="AD25" i="13"/>
  <c r="AD19" i="13"/>
  <c r="R19" i="13"/>
  <c r="S19" i="13" s="1"/>
  <c r="N19" i="13"/>
  <c r="AB19" i="13"/>
  <c r="AD28" i="13"/>
  <c r="AB28" i="13"/>
  <c r="N28" i="13"/>
  <c r="R28" i="13"/>
  <c r="S28" i="13" s="1"/>
  <c r="R31" i="13"/>
  <c r="S31" i="13" s="1"/>
  <c r="AB31" i="13"/>
  <c r="AD31" i="13"/>
  <c r="N31" i="13"/>
  <c r="R21" i="13"/>
  <c r="S21" i="13" s="1"/>
  <c r="N21" i="13"/>
  <c r="AB21" i="13"/>
  <c r="AD21" i="13"/>
  <c r="AD16" i="13"/>
  <c r="AB16" i="13"/>
  <c r="R16" i="13"/>
  <c r="S16" i="13" s="1"/>
  <c r="N16" i="13"/>
  <c r="R36" i="13"/>
  <c r="S36" i="13" s="1"/>
  <c r="AB36" i="13"/>
  <c r="AD36" i="13"/>
  <c r="N36" i="13"/>
  <c r="AD23" i="13"/>
  <c r="AB23" i="13"/>
  <c r="R23" i="13"/>
  <c r="S23" i="13" s="1"/>
  <c r="N23" i="13"/>
  <c r="R13" i="13"/>
  <c r="S13" i="13" s="1"/>
  <c r="N13" i="13"/>
  <c r="N40" i="13"/>
  <c r="AB40" i="13"/>
  <c r="AD40" i="13"/>
  <c r="R40" i="13"/>
  <c r="S40" i="13" s="1"/>
  <c r="N39" i="13"/>
  <c r="R39" i="13"/>
  <c r="S39" i="13" s="1"/>
  <c r="AD39" i="13"/>
  <c r="AB39" i="13"/>
  <c r="R29" i="13"/>
  <c r="S29" i="13" s="1"/>
  <c r="AD29" i="13"/>
  <c r="AB29" i="13"/>
  <c r="N29" i="13"/>
  <c r="R17" i="13"/>
  <c r="S17" i="13" s="1"/>
  <c r="N17" i="13"/>
  <c r="AD17" i="13"/>
  <c r="AB17" i="13"/>
  <c r="N43" i="13"/>
  <c r="AD43" i="13"/>
  <c r="AB43" i="13"/>
  <c r="R43" i="13"/>
  <c r="N37" i="13"/>
  <c r="AB37" i="13"/>
  <c r="R37" i="13"/>
  <c r="S37" i="13" s="1"/>
  <c r="AD37" i="13"/>
  <c r="C33" i="8"/>
  <c r="O35" i="13" l="1"/>
  <c r="O16" i="13"/>
  <c r="O31" i="13"/>
  <c r="O37" i="13"/>
  <c r="O30" i="13"/>
  <c r="O38" i="13"/>
  <c r="O29" i="13"/>
  <c r="O34" i="13"/>
  <c r="O21" i="13"/>
  <c r="O22" i="13"/>
  <c r="O42" i="13"/>
  <c r="O17" i="13"/>
  <c r="O23" i="13"/>
  <c r="O20" i="13"/>
  <c r="O27" i="13"/>
  <c r="O39" i="13"/>
  <c r="O19" i="13"/>
  <c r="O41" i="13"/>
  <c r="O15" i="13"/>
  <c r="O33" i="13"/>
  <c r="O32" i="13"/>
  <c r="O36" i="13"/>
  <c r="O24" i="13"/>
  <c r="O18" i="13"/>
  <c r="O43" i="13"/>
  <c r="O40" i="13"/>
  <c r="O28" i="13"/>
  <c r="O25" i="13"/>
  <c r="O26" i="13"/>
  <c r="AB14" i="13"/>
  <c r="T36" i="13"/>
  <c r="U36" i="13" s="1"/>
  <c r="V36" i="13"/>
  <c r="W36" i="13" s="1"/>
  <c r="Y36" i="13" s="1"/>
  <c r="V29" i="13"/>
  <c r="W29" i="13" s="1"/>
  <c r="Y29" i="13" s="1"/>
  <c r="T29" i="13"/>
  <c r="U29" i="13" s="1"/>
  <c r="T40" i="13"/>
  <c r="U40" i="13" s="1"/>
  <c r="V40" i="13"/>
  <c r="W40" i="13" s="1"/>
  <c r="Y40" i="13" s="1"/>
  <c r="V30" i="13"/>
  <c r="W30" i="13" s="1"/>
  <c r="Y30" i="13" s="1"/>
  <c r="T30" i="13"/>
  <c r="U30" i="13" s="1"/>
  <c r="V18" i="13"/>
  <c r="W18" i="13" s="1"/>
  <c r="Y18" i="13" s="1"/>
  <c r="T18" i="13"/>
  <c r="U18" i="13" s="1"/>
  <c r="V31" i="13"/>
  <c r="W31" i="13" s="1"/>
  <c r="Y31" i="13" s="1"/>
  <c r="T31" i="13"/>
  <c r="U31" i="13" s="1"/>
  <c r="V22" i="13"/>
  <c r="W22" i="13" s="1"/>
  <c r="Y22" i="13" s="1"/>
  <c r="T22" i="13"/>
  <c r="U22" i="13" s="1"/>
  <c r="T38" i="13"/>
  <c r="U38" i="13" s="1"/>
  <c r="V38" i="13"/>
  <c r="W38" i="13" s="1"/>
  <c r="Y38" i="13" s="1"/>
  <c r="T34" i="13"/>
  <c r="U34" i="13" s="1"/>
  <c r="V34" i="13"/>
  <c r="W34" i="13" s="1"/>
  <c r="Y34" i="13" s="1"/>
  <c r="T32" i="13"/>
  <c r="U32" i="13" s="1"/>
  <c r="V32" i="13"/>
  <c r="W32" i="13" s="1"/>
  <c r="Y32" i="13" s="1"/>
  <c r="T17" i="13"/>
  <c r="U17" i="13" s="1"/>
  <c r="V17" i="13"/>
  <c r="W17" i="13" s="1"/>
  <c r="Y17" i="13" s="1"/>
  <c r="V28" i="13"/>
  <c r="W28" i="13" s="1"/>
  <c r="Y28" i="13" s="1"/>
  <c r="T28" i="13"/>
  <c r="U28" i="13" s="1"/>
  <c r="V19" i="13"/>
  <c r="W19" i="13" s="1"/>
  <c r="Y19" i="13" s="1"/>
  <c r="T19" i="13"/>
  <c r="U19" i="13" s="1"/>
  <c r="V20" i="13"/>
  <c r="W20" i="13" s="1"/>
  <c r="Y20" i="13" s="1"/>
  <c r="T20" i="13"/>
  <c r="U20" i="13" s="1"/>
  <c r="V14" i="13"/>
  <c r="W14" i="13" s="1"/>
  <c r="Y14" i="13" s="1"/>
  <c r="T14" i="13"/>
  <c r="U14" i="13" s="1"/>
  <c r="AC14" i="13" s="1"/>
  <c r="T41" i="13"/>
  <c r="U41" i="13" s="1"/>
  <c r="V41" i="13"/>
  <c r="W41" i="13" s="1"/>
  <c r="Y41" i="13" s="1"/>
  <c r="T35" i="13"/>
  <c r="U35" i="13" s="1"/>
  <c r="V35" i="13"/>
  <c r="W35" i="13" s="1"/>
  <c r="Y35" i="13" s="1"/>
  <c r="V23" i="13"/>
  <c r="W23" i="13" s="1"/>
  <c r="Y23" i="13" s="1"/>
  <c r="T23" i="13"/>
  <c r="U23" i="13" s="1"/>
  <c r="T37" i="13"/>
  <c r="U37" i="13" s="1"/>
  <c r="V37" i="13"/>
  <c r="W37" i="13" s="1"/>
  <c r="Y37" i="13" s="1"/>
  <c r="V13" i="13"/>
  <c r="W13" i="13" s="1"/>
  <c r="Y13" i="13" s="1"/>
  <c r="T13" i="13"/>
  <c r="U13" i="13" s="1"/>
  <c r="AC13" i="13" s="1"/>
  <c r="V16" i="13"/>
  <c r="W16" i="13" s="1"/>
  <c r="Y16" i="13" s="1"/>
  <c r="T16" i="13"/>
  <c r="U16" i="13" s="1"/>
  <c r="T21" i="13"/>
  <c r="U21" i="13" s="1"/>
  <c r="V21" i="13"/>
  <c r="W21" i="13" s="1"/>
  <c r="Y21" i="13" s="1"/>
  <c r="T25" i="13"/>
  <c r="U25" i="13" s="1"/>
  <c r="V25" i="13"/>
  <c r="W25" i="13" s="1"/>
  <c r="Y25" i="13" s="1"/>
  <c r="V33" i="13"/>
  <c r="W33" i="13" s="1"/>
  <c r="Y33" i="13" s="1"/>
  <c r="T33" i="13"/>
  <c r="U33" i="13" s="1"/>
  <c r="T39" i="13"/>
  <c r="U39" i="13" s="1"/>
  <c r="V39" i="13"/>
  <c r="W39" i="13" s="1"/>
  <c r="Y39" i="13" s="1"/>
  <c r="T24" i="13"/>
  <c r="U24" i="13" s="1"/>
  <c r="V24" i="13"/>
  <c r="W24" i="13" s="1"/>
  <c r="Y24" i="13" s="1"/>
  <c r="V15" i="13"/>
  <c r="W15" i="13" s="1"/>
  <c r="Y15" i="13" s="1"/>
  <c r="T15" i="13"/>
  <c r="U15" i="13" s="1"/>
  <c r="V26" i="13"/>
  <c r="W26" i="13" s="1"/>
  <c r="Y26" i="13" s="1"/>
  <c r="T26" i="13"/>
  <c r="U26" i="13" s="1"/>
  <c r="T27" i="13"/>
  <c r="U27" i="13" s="1"/>
  <c r="V27" i="13"/>
  <c r="W27" i="13" s="1"/>
  <c r="Y27" i="13" s="1"/>
  <c r="O13" i="13"/>
  <c r="AB13" i="13" l="1"/>
  <c r="AD13" i="13" s="1"/>
  <c r="AC10" i="13"/>
  <c r="AD14" i="13"/>
  <c r="X24" i="13"/>
  <c r="Z24" i="13" s="1"/>
  <c r="X36" i="13"/>
  <c r="Z36" i="13" s="1"/>
  <c r="X21" i="13"/>
  <c r="Z21" i="13" s="1"/>
  <c r="X23" i="13"/>
  <c r="Z23" i="13" s="1"/>
  <c r="X29" i="13"/>
  <c r="Z29" i="13" s="1"/>
  <c r="X39" i="13"/>
  <c r="Z39" i="13" s="1"/>
  <c r="X16" i="13"/>
  <c r="Z16" i="13" s="1"/>
  <c r="X19" i="13"/>
  <c r="Z19" i="13" s="1"/>
  <c r="X38" i="13"/>
  <c r="Z38" i="13" s="1"/>
  <c r="X34" i="13"/>
  <c r="Z34" i="13" s="1"/>
  <c r="X18" i="13"/>
  <c r="Z18" i="13" s="1"/>
  <c r="X41" i="13"/>
  <c r="Z41" i="13" s="1"/>
  <c r="X26" i="13"/>
  <c r="Z26" i="13" s="1"/>
  <c r="X33" i="13"/>
  <c r="Z33" i="13" s="1"/>
  <c r="X28" i="13"/>
  <c r="Z28" i="13" s="1"/>
  <c r="X30" i="13"/>
  <c r="Z30" i="13" s="1"/>
  <c r="X32" i="13"/>
  <c r="Z32" i="13" s="1"/>
  <c r="X31" i="13"/>
  <c r="Z31" i="13" s="1"/>
  <c r="X25" i="13"/>
  <c r="Z25" i="13" s="1"/>
  <c r="X37" i="13"/>
  <c r="Z37" i="13" s="1"/>
  <c r="X17" i="13"/>
  <c r="Z17" i="13" s="1"/>
  <c r="X40" i="13"/>
  <c r="Z40" i="13" s="1"/>
  <c r="X20" i="13"/>
  <c r="Z20" i="13" s="1"/>
  <c r="X27" i="13"/>
  <c r="Z27" i="13" s="1"/>
  <c r="X35" i="13"/>
  <c r="Z35" i="13" s="1"/>
  <c r="X15" i="13"/>
  <c r="Z15" i="13" s="1"/>
  <c r="X22" i="13"/>
  <c r="Z22" i="13" s="1"/>
  <c r="AB10" i="13" l="1"/>
  <c r="AD10" i="13"/>
  <c r="H5" i="13" s="1"/>
  <c r="X13" i="13"/>
  <c r="Z13" i="13" s="1"/>
  <c r="X14" i="13"/>
  <c r="Z14" i="13" s="1"/>
  <c r="AA14" i="13" s="1"/>
  <c r="AE14" i="13" s="1"/>
  <c r="QF7" i="9"/>
  <c r="QD27" i="9"/>
  <c r="QD31" i="9"/>
  <c r="PV35" i="9"/>
  <c r="QK17" i="9"/>
  <c r="PN28" i="9"/>
  <c r="QC34" i="9"/>
  <c r="PU27" i="9"/>
  <c r="PQ29" i="9"/>
  <c r="PZ8" i="9"/>
  <c r="QK12" i="9"/>
  <c r="E34" i="8" a="1"/>
  <c r="QH13" i="9"/>
  <c r="J35" i="8" a="1"/>
  <c r="QD16" i="9"/>
  <c r="QJ32" i="9"/>
  <c r="PM26" i="9"/>
  <c r="QF24" i="9"/>
  <c r="QD23" i="9"/>
  <c r="PR19" i="9"/>
  <c r="PK11" i="9"/>
  <c r="QI32" i="9"/>
  <c r="PQ27" i="9"/>
  <c r="PT13" i="9"/>
  <c r="PQ16" i="9"/>
  <c r="PV28" i="9"/>
  <c r="QI18" i="9"/>
  <c r="QB20" i="9"/>
  <c r="PV22" i="9"/>
  <c r="QG31" i="9"/>
  <c r="PX19" i="9"/>
  <c r="PX26" i="9"/>
  <c r="PU7" i="9"/>
  <c r="QB21" i="9"/>
  <c r="PW24" i="9"/>
  <c r="QI21" i="9"/>
  <c r="QA7" i="9"/>
  <c r="QD22" i="9"/>
  <c r="PM23" i="9"/>
  <c r="QC13" i="9"/>
  <c r="PX21" i="9"/>
  <c r="QE16" i="9"/>
  <c r="QC10" i="9"/>
  <c r="PY12" i="9"/>
  <c r="QF22" i="9"/>
  <c r="QC7" i="9"/>
  <c r="PP11" i="9"/>
  <c r="PW32" i="9"/>
  <c r="QH32" i="9"/>
  <c r="PO10" i="9"/>
  <c r="QA21" i="9"/>
  <c r="PS8" i="9"/>
  <c r="PX20" i="9"/>
  <c r="PQ13" i="9"/>
  <c r="PP25" i="9"/>
  <c r="PO8" i="9"/>
  <c r="QI23" i="9"/>
  <c r="PU24" i="9"/>
  <c r="PT29" i="9"/>
  <c r="PK27" i="9"/>
  <c r="QA30" i="9"/>
  <c r="QA9" i="9"/>
  <c r="PT21" i="9"/>
  <c r="QD20" i="9"/>
  <c r="QH8" i="9"/>
  <c r="PT30" i="9"/>
  <c r="PO28" i="9"/>
  <c r="PQ8" i="9"/>
  <c r="QD36" i="9"/>
  <c r="PX18" i="9"/>
  <c r="PJ36" i="9"/>
  <c r="QK16" i="9"/>
  <c r="PV12" i="9"/>
  <c r="QE20" i="9"/>
  <c r="PX8" i="9"/>
  <c r="QJ11" i="9"/>
  <c r="QD21" i="9"/>
  <c r="PW10" i="9"/>
  <c r="PQ10" i="9"/>
  <c r="PR28" i="9"/>
  <c r="PP35" i="9"/>
  <c r="QK8" i="9"/>
  <c r="QF10" i="9"/>
  <c r="QG23" i="9"/>
  <c r="QG17" i="9"/>
  <c r="PW23" i="9"/>
  <c r="QB35" i="9"/>
  <c r="PT23" i="9"/>
  <c r="QD35" i="9"/>
  <c r="PN15" i="9"/>
  <c r="PW33" i="9"/>
  <c r="PR22" i="9"/>
  <c r="PV33" i="9"/>
  <c r="PN9" i="9"/>
  <c r="PS17" i="9"/>
  <c r="PL16" i="9"/>
  <c r="PU34" i="9"/>
  <c r="PP15" i="9"/>
  <c r="PY18" i="9"/>
  <c r="PT17" i="9"/>
  <c r="PK31" i="9"/>
  <c r="PU14" i="9"/>
  <c r="P34" i="8" a="1"/>
  <c r="PM17" i="9"/>
  <c r="QK28" i="9"/>
  <c r="PR14" i="9"/>
  <c r="PQ20" i="9"/>
  <c r="PN13" i="9"/>
  <c r="QK21" i="9"/>
  <c r="QB11" i="9"/>
  <c r="PS12" i="9"/>
  <c r="QJ24" i="9"/>
  <c r="QE18" i="9"/>
  <c r="QA13" i="9"/>
  <c r="PY32" i="9"/>
  <c r="QK11" i="9"/>
  <c r="QG28" i="9"/>
  <c r="QG10" i="9"/>
  <c r="PU9" i="9"/>
  <c r="PZ31" i="9"/>
  <c r="QF16" i="9"/>
  <c r="PL31" i="9"/>
  <c r="PS21" i="9"/>
  <c r="QH21" i="9"/>
  <c r="PY23" i="9"/>
  <c r="QE8" i="9"/>
  <c r="QF21" i="9"/>
  <c r="PQ14" i="9"/>
  <c r="PY19" i="9"/>
  <c r="PU28" i="9"/>
  <c r="QJ7" i="9"/>
  <c r="PQ31" i="9"/>
  <c r="PX34" i="9"/>
  <c r="L35" i="8" a="1"/>
  <c r="PT7" i="9"/>
  <c r="PT36" i="9"/>
  <c r="PR9" i="9"/>
  <c r="QF34" i="9"/>
  <c r="PV18" i="9"/>
  <c r="PM35" i="9"/>
  <c r="PO12" i="9"/>
  <c r="PV20" i="9"/>
  <c r="PO25" i="9"/>
  <c r="PU19" i="9"/>
  <c r="PY21" i="9"/>
  <c r="QF30" i="9"/>
  <c r="PZ23" i="9"/>
  <c r="PW17" i="9"/>
  <c r="QA31" i="9"/>
  <c r="PR35" i="9"/>
  <c r="PQ15" i="9"/>
  <c r="QH15" i="9"/>
  <c r="PS31" i="9"/>
  <c r="PP13" i="9"/>
  <c r="PU18" i="9"/>
  <c r="QH26" i="9"/>
  <c r="PM21" i="9"/>
  <c r="QB26" i="9"/>
  <c r="PP30" i="9"/>
  <c r="PK34" i="9"/>
  <c r="PO13" i="9"/>
  <c r="PZ24" i="9"/>
  <c r="PU26" i="9"/>
  <c r="PO18" i="9"/>
  <c r="QI11" i="9"/>
  <c r="PU23" i="9"/>
  <c r="PP29" i="9"/>
  <c r="QE26" i="9"/>
  <c r="PO27" i="9"/>
  <c r="QF29" i="9"/>
  <c r="QC21" i="9"/>
  <c r="PZ9" i="9"/>
  <c r="QH20" i="9"/>
  <c r="QA22" i="9"/>
  <c r="PW12" i="9"/>
  <c r="PZ32" i="9"/>
  <c r="PO21" i="9"/>
  <c r="PR23" i="9"/>
  <c r="PR13" i="9"/>
  <c r="PN36" i="9"/>
  <c r="PX11" i="9"/>
  <c r="PP14" i="9"/>
  <c r="PL11" i="9"/>
  <c r="PJ35" i="9"/>
  <c r="QE27" i="9"/>
  <c r="PY28" i="9"/>
  <c r="QJ15" i="9"/>
  <c r="QK15" i="9"/>
  <c r="QC32" i="9"/>
  <c r="PO30" i="9"/>
  <c r="PY11" i="9"/>
  <c r="PL36" i="9"/>
  <c r="QD9" i="9"/>
  <c r="QI29" i="9"/>
  <c r="QE30" i="9"/>
  <c r="PU22" i="9"/>
  <c r="PZ33" i="9"/>
  <c r="PW34" i="9"/>
  <c r="QG21" i="9"/>
  <c r="PT33" i="9"/>
  <c r="QK10" i="9"/>
  <c r="PX36" i="9"/>
  <c r="PT31" i="9"/>
  <c r="QA11" i="9"/>
  <c r="QE19" i="9"/>
  <c r="QJ18" i="9"/>
  <c r="PZ34" i="9"/>
  <c r="QA26" i="9"/>
  <c r="PZ10" i="9"/>
  <c r="QF12" i="9"/>
  <c r="PQ30" i="9"/>
  <c r="QD10" i="9"/>
  <c r="QH7" i="9"/>
  <c r="PU10" i="9"/>
  <c r="QJ19" i="9"/>
  <c r="PT15" i="9"/>
  <c r="QE10" i="9"/>
  <c r="PK21" i="9"/>
  <c r="PN35" i="9"/>
  <c r="PQ22" i="9"/>
  <c r="QK23" i="9"/>
  <c r="PU31" i="9"/>
  <c r="PJ13" i="9"/>
  <c r="PY33" i="9"/>
  <c r="QI34" i="9"/>
  <c r="PK12" i="9"/>
  <c r="QC15" i="9"/>
  <c r="PT22" i="9"/>
  <c r="PZ26" i="9"/>
  <c r="PO34" i="9"/>
  <c r="PP9" i="9"/>
  <c r="QI30" i="9"/>
  <c r="QC11" i="9"/>
  <c r="PY9" i="9"/>
  <c r="QE12" i="9"/>
  <c r="PP33" i="9"/>
  <c r="QA27" i="9"/>
  <c r="PX31" i="9"/>
  <c r="PV8" i="9"/>
  <c r="PV17" i="9"/>
  <c r="PU12" i="9"/>
  <c r="QG8" i="9"/>
  <c r="PS30" i="9"/>
  <c r="QC9" i="9"/>
  <c r="PV7" i="9"/>
  <c r="PX35" i="9"/>
  <c r="PK25" i="9"/>
  <c r="QA10" i="9"/>
  <c r="PW7" i="9"/>
  <c r="PN29" i="9"/>
  <c r="PV25" i="9"/>
  <c r="PL12" i="9"/>
  <c r="QB29" i="9"/>
  <c r="QH14" i="9"/>
  <c r="QC33" i="9"/>
  <c r="PW29" i="9"/>
  <c r="PK10" i="9"/>
  <c r="QC18" i="9"/>
  <c r="QB24" i="9"/>
  <c r="QK24" i="9"/>
  <c r="PK22" i="9"/>
  <c r="PV29" i="9"/>
  <c r="PZ27" i="9"/>
  <c r="PR18" i="9"/>
  <c r="PM7" i="9"/>
  <c r="PS11" i="9"/>
  <c r="QI13" i="9"/>
  <c r="PU21" i="9"/>
  <c r="PT12" i="9"/>
  <c r="PM13" i="9"/>
  <c r="QI33" i="9"/>
  <c r="QK27" i="9"/>
  <c r="PK16" i="9"/>
  <c r="QH23" i="9"/>
  <c r="QB18" i="9"/>
  <c r="PO22" i="9"/>
  <c r="QJ35" i="9"/>
  <c r="PO31" i="9"/>
  <c r="PZ7" i="9"/>
  <c r="QB12" i="9"/>
  <c r="QJ34" i="9"/>
  <c r="PW16" i="9"/>
  <c r="PS15" i="9"/>
  <c r="PS7" i="9"/>
  <c r="PQ35" i="9"/>
  <c r="PX7" i="9"/>
  <c r="QC20" i="9"/>
  <c r="PQ33" i="9"/>
  <c r="PO24" i="9"/>
  <c r="PQ21" i="9"/>
  <c r="PU13" i="9"/>
  <c r="QD29" i="9"/>
  <c r="QC31" i="9"/>
  <c r="PS29" i="9"/>
  <c r="PX30" i="9"/>
  <c r="PZ17" i="9"/>
  <c r="PK28" i="9"/>
  <c r="PR17" i="9"/>
  <c r="QB7" i="9"/>
  <c r="QC28" i="9"/>
  <c r="QC12" i="9"/>
  <c r="PQ24" i="9"/>
  <c r="PL29" i="9"/>
  <c r="PW36" i="9"/>
  <c r="QJ8" i="9"/>
  <c r="PQ36" i="9"/>
  <c r="QK33" i="9"/>
  <c r="PS24" i="9"/>
  <c r="PZ36" i="9"/>
  <c r="PT28" i="9"/>
  <c r="M34" i="8" a="1"/>
  <c r="PK32" i="9"/>
  <c r="PY7" i="9"/>
  <c r="PN32" i="9"/>
  <c r="QK20" i="9"/>
  <c r="D35" i="8" a="1"/>
  <c r="QK34" i="9"/>
  <c r="QG13" i="9"/>
  <c r="PJ8" i="9"/>
  <c r="PW13" i="9"/>
  <c r="QG7" i="9"/>
  <c r="PN30" i="9"/>
  <c r="PK24" i="9"/>
  <c r="Q35" i="8" a="1"/>
  <c r="PY24" i="9"/>
  <c r="PP23" i="9"/>
  <c r="PL10" i="9"/>
  <c r="PR11" i="9"/>
  <c r="QI28" i="9"/>
  <c r="PL23" i="9"/>
  <c r="QF32" i="9"/>
  <c r="PS14" i="9"/>
  <c r="PR8" i="9"/>
  <c r="QK26" i="9"/>
  <c r="PL24" i="9"/>
  <c r="PV13" i="9"/>
  <c r="PN14" i="9"/>
  <c r="QJ12" i="9"/>
  <c r="QF19" i="9"/>
  <c r="QD19" i="9"/>
  <c r="QH10" i="9"/>
  <c r="PM18" i="9"/>
  <c r="PX9" i="9"/>
  <c r="PX27" i="9"/>
  <c r="PP34" i="9"/>
  <c r="QG18" i="9"/>
  <c r="PL28" i="9"/>
  <c r="PN25" i="9"/>
  <c r="PP8" i="9"/>
  <c r="QA8" i="9"/>
  <c r="PK9" i="9"/>
  <c r="QF15" i="9"/>
  <c r="QD33" i="9"/>
  <c r="PL34" i="9"/>
  <c r="PZ11" i="9"/>
  <c r="QA35" i="9"/>
  <c r="PR12" i="9"/>
  <c r="QA17" i="9"/>
  <c r="QF27" i="9"/>
  <c r="PW26" i="9"/>
  <c r="PM10" i="9"/>
  <c r="QF26" i="9"/>
  <c r="QB25" i="9"/>
  <c r="PM30" i="9"/>
  <c r="PL19" i="9"/>
  <c r="PM20" i="9"/>
  <c r="PN34" i="9"/>
  <c r="QA34" i="9"/>
  <c r="PP26" i="9"/>
  <c r="PT34" i="9"/>
  <c r="QH27" i="9"/>
  <c r="PO11" i="9"/>
  <c r="PT32" i="9"/>
  <c r="QI19" i="9"/>
  <c r="PP21" i="9"/>
  <c r="QA32" i="9"/>
  <c r="PW20" i="9"/>
  <c r="PM33" i="9"/>
  <c r="PJ9" i="9"/>
  <c r="PX28" i="9"/>
  <c r="PY34" i="9"/>
  <c r="PT18" i="9"/>
  <c r="PT20" i="9"/>
  <c r="QD11" i="9"/>
  <c r="PY10" i="9"/>
  <c r="QH33" i="9"/>
  <c r="QF14" i="9"/>
  <c r="QH9" i="9"/>
  <c r="PK15" i="9"/>
  <c r="QI10" i="9"/>
  <c r="PR32" i="9"/>
  <c r="QI35" i="9"/>
  <c r="PJ21" i="9"/>
  <c r="QD26" i="9"/>
  <c r="QK29" i="9"/>
  <c r="QE36" i="9"/>
  <c r="QF28" i="9"/>
  <c r="QF23" i="9"/>
  <c r="PY17" i="9"/>
  <c r="QG15" i="9"/>
  <c r="QH31" i="9"/>
  <c r="PP32" i="9"/>
  <c r="PO32" i="9"/>
  <c r="Q34" i="8" a="1"/>
  <c r="QI15" i="9"/>
  <c r="PM24" i="9"/>
  <c r="PR29" i="9"/>
  <c r="PM14" i="9"/>
  <c r="PS23" i="9"/>
  <c r="PR24" i="9"/>
  <c r="QI12" i="9"/>
  <c r="QE34" i="9"/>
  <c r="QK31" i="9"/>
  <c r="QB14" i="9"/>
  <c r="QE7" i="9"/>
  <c r="QB32" i="9"/>
  <c r="QJ28" i="9"/>
  <c r="PM11" i="9"/>
  <c r="QA28" i="9"/>
  <c r="PN24" i="9"/>
  <c r="QJ23" i="9"/>
  <c r="PO15" i="9"/>
  <c r="QG29" i="9"/>
  <c r="QI7" i="9"/>
  <c r="QF35" i="9"/>
  <c r="PQ12" i="9"/>
  <c r="QG24" i="9"/>
  <c r="QF9" i="9"/>
  <c r="PN21" i="9"/>
  <c r="PL18" i="9"/>
  <c r="PK30" i="9"/>
  <c r="QJ20" i="9"/>
  <c r="PK8" i="9"/>
  <c r="PL15" i="9"/>
  <c r="PX16" i="9"/>
  <c r="PM25" i="9"/>
  <c r="QC16" i="9"/>
  <c r="PR30" i="9"/>
  <c r="QI24" i="9"/>
  <c r="QH34" i="9"/>
  <c r="PO17" i="9"/>
  <c r="QD32" i="9"/>
  <c r="PK19" i="9"/>
  <c r="QH22" i="9"/>
  <c r="PS25" i="9"/>
  <c r="PJ31" i="9"/>
  <c r="PY31" i="9"/>
  <c r="PS33" i="9"/>
  <c r="PP16" i="9"/>
  <c r="QF13" i="9"/>
  <c r="PO33" i="9"/>
  <c r="QI20" i="9"/>
  <c r="PY29" i="9"/>
  <c r="QF31" i="9"/>
  <c r="QE17" i="9"/>
  <c r="PM8" i="9"/>
  <c r="H34" i="8" a="1"/>
  <c r="QE23" i="9"/>
  <c r="I35" i="8" a="1"/>
  <c r="PJ11" i="9"/>
  <c r="PL8" i="9"/>
  <c r="QG12" i="9"/>
  <c r="PX13" i="9"/>
  <c r="QG9" i="9"/>
  <c r="PX10" i="9"/>
  <c r="PS9" i="9"/>
  <c r="QD25" i="9"/>
  <c r="PR25" i="9"/>
  <c r="PZ22" i="9"/>
  <c r="PU36" i="9"/>
  <c r="PW27" i="9"/>
  <c r="QD30" i="9"/>
  <c r="QE35" i="9"/>
  <c r="QB23" i="9"/>
  <c r="QH12" i="9"/>
  <c r="QA24" i="9"/>
  <c r="PV16" i="9"/>
  <c r="PJ17" i="9"/>
  <c r="QD17" i="9"/>
  <c r="I42" i="13"/>
  <c r="QE32" i="9"/>
  <c r="PK7" i="9"/>
  <c r="PT16" i="9"/>
  <c r="QF17" i="9"/>
  <c r="QI31" i="9"/>
  <c r="PX12" i="9"/>
  <c r="QK9" i="9"/>
  <c r="PJ34" i="9"/>
  <c r="PU20" i="9"/>
  <c r="PJ7" i="9"/>
  <c r="QD15" i="9"/>
  <c r="PV27" i="9"/>
  <c r="PT25" i="9"/>
  <c r="QF36" i="9"/>
  <c r="PK23" i="9"/>
  <c r="PQ23" i="9"/>
  <c r="PV26" i="9"/>
  <c r="PN17" i="9"/>
  <c r="QA25" i="9"/>
  <c r="QA23" i="9"/>
  <c r="QJ10" i="9"/>
  <c r="PX15" i="9"/>
  <c r="QA18" i="9"/>
  <c r="PT19" i="9"/>
  <c r="PO29" i="9"/>
  <c r="PL21" i="9"/>
  <c r="QC36" i="9"/>
  <c r="PZ29" i="9"/>
  <c r="P35" i="8" a="1"/>
  <c r="PR16" i="9"/>
  <c r="PT26" i="9"/>
  <c r="PS22" i="9"/>
  <c r="PS10" i="9"/>
  <c r="QC25" i="9"/>
  <c r="PN26" i="9"/>
  <c r="QI14" i="9"/>
  <c r="N35" i="8" a="1"/>
  <c r="K34" i="8" a="1"/>
  <c r="QI22" i="9"/>
  <c r="QE33" i="9"/>
  <c r="QB34" i="9"/>
  <c r="PY20" i="9"/>
  <c r="QE31" i="9"/>
  <c r="PX24" i="9"/>
  <c r="PJ33" i="9"/>
  <c r="QB16" i="9"/>
  <c r="PW9" i="9"/>
  <c r="PM19" i="9"/>
  <c r="QC19" i="9"/>
  <c r="PW18" i="9"/>
  <c r="QH17" i="9"/>
  <c r="QA33" i="9"/>
  <c r="N34" i="8" a="1"/>
  <c r="QB13" i="9"/>
  <c r="QI9" i="9"/>
  <c r="PP19" i="9"/>
  <c r="PY30" i="9"/>
  <c r="PL30" i="9"/>
  <c r="PJ25" i="9"/>
  <c r="F34" i="8" a="1"/>
  <c r="QF11" i="9"/>
  <c r="QJ17" i="9"/>
  <c r="QJ9" i="9"/>
  <c r="PJ27" i="9"/>
  <c r="PN16" i="9"/>
  <c r="PX23" i="9"/>
  <c r="QB9" i="9"/>
  <c r="PR31" i="9"/>
  <c r="QG20" i="9"/>
  <c r="PT9" i="9"/>
  <c r="QG27" i="9"/>
  <c r="PZ25" i="9"/>
  <c r="QB17" i="9"/>
  <c r="QJ25" i="9"/>
  <c r="J42" i="13"/>
  <c r="PS13" i="9"/>
  <c r="PV34" i="9"/>
  <c r="PO20" i="9"/>
  <c r="QH19" i="9"/>
  <c r="PL13" i="9"/>
  <c r="QC27" i="9"/>
  <c r="PV9" i="9"/>
  <c r="G35" i="8" a="1"/>
  <c r="QC23" i="9"/>
  <c r="PZ28" i="9"/>
  <c r="QA15" i="9"/>
  <c r="PK18" i="9"/>
  <c r="PU15" i="9"/>
  <c r="PT24" i="9"/>
  <c r="QF8" i="9"/>
  <c r="PY35" i="9"/>
  <c r="PO36" i="9"/>
  <c r="PO26" i="9"/>
  <c r="PJ32" i="9"/>
  <c r="PM36" i="9"/>
  <c r="QJ26" i="9"/>
  <c r="QI17" i="9"/>
  <c r="PV30" i="9"/>
  <c r="PW30" i="9"/>
  <c r="O35" i="8" a="1"/>
  <c r="E35" i="8" a="1"/>
  <c r="PY8" i="9"/>
  <c r="QG19" i="9"/>
  <c r="PK17" i="9"/>
  <c r="PY15" i="9"/>
  <c r="PV14" i="9"/>
  <c r="PW31" i="9"/>
  <c r="PP17" i="9"/>
  <c r="QH18" i="9"/>
  <c r="PS27" i="9"/>
  <c r="PU8" i="9"/>
  <c r="PO7" i="9"/>
  <c r="PP18" i="9"/>
  <c r="PN11" i="9"/>
  <c r="PS34" i="9"/>
  <c r="PP27" i="9"/>
  <c r="PW8" i="9"/>
  <c r="PW35" i="9"/>
  <c r="PZ14" i="9"/>
  <c r="G34" i="8" a="1"/>
  <c r="PX33" i="9"/>
  <c r="QG16" i="9"/>
  <c r="PS26" i="9"/>
  <c r="QG26" i="9"/>
  <c r="L34" i="8" a="1"/>
  <c r="PM34" i="9"/>
  <c r="PQ25" i="9"/>
  <c r="PL35" i="9"/>
  <c r="PK35" i="9"/>
  <c r="PP31" i="9"/>
  <c r="I34" i="8" a="1"/>
  <c r="PZ21" i="9"/>
  <c r="PV32" i="9"/>
  <c r="PU16" i="9"/>
  <c r="PN20" i="9"/>
  <c r="PM22" i="9"/>
  <c r="QE28" i="9"/>
  <c r="PS35" i="9"/>
  <c r="PJ28" i="9"/>
  <c r="PO14" i="9"/>
  <c r="PM9" i="9"/>
  <c r="PS36" i="9"/>
  <c r="QB8" i="9"/>
  <c r="PX22" i="9"/>
  <c r="QI27" i="9"/>
  <c r="QG34" i="9"/>
  <c r="QI25" i="9"/>
  <c r="QA14" i="9"/>
  <c r="QH11" i="9"/>
  <c r="QA12" i="9"/>
  <c r="PR7" i="9"/>
  <c r="QD24" i="9"/>
  <c r="QH28" i="9"/>
  <c r="PJ14" i="9"/>
  <c r="PM27" i="9"/>
  <c r="PS18" i="9"/>
  <c r="PZ20" i="9"/>
  <c r="QE24" i="9"/>
  <c r="QD8" i="9"/>
  <c r="PJ24" i="9"/>
  <c r="QE25" i="9"/>
  <c r="PP12" i="9"/>
  <c r="PR21" i="9"/>
  <c r="QJ36" i="9"/>
  <c r="QC22" i="9"/>
  <c r="PJ10" i="9"/>
  <c r="PY26" i="9"/>
  <c r="QB30" i="9"/>
  <c r="I43" i="13"/>
  <c r="PN8" i="9"/>
  <c r="PU25" i="9"/>
  <c r="PR15" i="9"/>
  <c r="QC29" i="9"/>
  <c r="PJ18" i="9"/>
  <c r="QJ16" i="9"/>
  <c r="QC17" i="9"/>
  <c r="PQ7" i="9"/>
  <c r="PM15" i="9"/>
  <c r="PJ19" i="9"/>
  <c r="F35" i="8" a="1"/>
  <c r="PL20" i="9"/>
  <c r="QE13" i="9"/>
  <c r="PY14" i="9"/>
  <c r="PL32" i="9"/>
  <c r="PU29" i="9"/>
  <c r="PQ17" i="9"/>
  <c r="PV10" i="9"/>
  <c r="PO16" i="9"/>
  <c r="PW22" i="9"/>
  <c r="PT35" i="9"/>
  <c r="PP24" i="9"/>
  <c r="QD18" i="9"/>
  <c r="PN27" i="9"/>
  <c r="QC24" i="9"/>
  <c r="PQ9" i="9"/>
  <c r="D34" i="8" a="1"/>
  <c r="QA16" i="9"/>
  <c r="QG30" i="9"/>
  <c r="PK13" i="9"/>
  <c r="QJ14" i="9"/>
  <c r="QC14" i="9"/>
  <c r="PZ15" i="9"/>
  <c r="PJ29" i="9"/>
  <c r="PO9" i="9"/>
  <c r="PW25" i="9"/>
  <c r="QE9" i="9"/>
  <c r="QH25" i="9"/>
  <c r="PK14" i="9"/>
  <c r="PL27" i="9"/>
  <c r="QD28" i="9"/>
  <c r="QG14" i="9"/>
  <c r="PV24" i="9"/>
  <c r="PU30" i="9"/>
  <c r="QK22" i="9"/>
  <c r="M35" i="8" a="1"/>
  <c r="PU11" i="9"/>
  <c r="PK26" i="9"/>
  <c r="QA20" i="9"/>
  <c r="PX29" i="9"/>
  <c r="PJ12" i="9"/>
  <c r="QE21" i="9"/>
  <c r="PT11" i="9"/>
  <c r="PU35" i="9"/>
  <c r="PT14" i="9"/>
  <c r="QG36" i="9"/>
  <c r="PN10" i="9"/>
  <c r="PK33" i="9"/>
  <c r="PR26" i="9"/>
  <c r="QE29" i="9"/>
  <c r="QD7" i="9"/>
  <c r="PK29" i="9"/>
  <c r="QH30" i="9"/>
  <c r="PV11" i="9"/>
  <c r="QB27" i="9"/>
  <c r="O34" i="8" a="1"/>
  <c r="PJ15" i="9"/>
  <c r="PY36" i="9"/>
  <c r="PN31" i="9"/>
  <c r="QK32" i="9"/>
  <c r="PL7" i="9"/>
  <c r="PL25" i="9"/>
  <c r="QD34" i="9"/>
  <c r="QB19" i="9"/>
  <c r="PP36" i="9"/>
  <c r="PL26" i="9"/>
  <c r="QI36" i="9"/>
  <c r="PY22" i="9"/>
  <c r="PM31" i="9"/>
  <c r="J43" i="13"/>
  <c r="PW21" i="9"/>
  <c r="PY25" i="9"/>
  <c r="QG25" i="9"/>
  <c r="PV23" i="9"/>
  <c r="PL22" i="9"/>
  <c r="QB22" i="9"/>
  <c r="PM28" i="9"/>
  <c r="PM16" i="9"/>
  <c r="QE14" i="9"/>
  <c r="PJ16" i="9"/>
  <c r="PW14" i="9"/>
  <c r="PN19" i="9"/>
  <c r="PJ20" i="9"/>
  <c r="QA36" i="9"/>
  <c r="PO35" i="9"/>
  <c r="QE11" i="9"/>
  <c r="PR10" i="9"/>
  <c r="QC30" i="9"/>
  <c r="QJ22" i="9"/>
  <c r="QH36" i="9"/>
  <c r="PL17" i="9"/>
  <c r="PO19" i="9"/>
  <c r="PX32" i="9"/>
  <c r="QC8" i="9"/>
  <c r="QJ31" i="9"/>
  <c r="PS20" i="9"/>
  <c r="PS28" i="9"/>
  <c r="QD14" i="9"/>
  <c r="PS16" i="9"/>
  <c r="QH24" i="9"/>
  <c r="PO23" i="9"/>
  <c r="QH35" i="9"/>
  <c r="QK14" i="9"/>
  <c r="PR33" i="9"/>
  <c r="PP28" i="9"/>
  <c r="PN7" i="9"/>
  <c r="PP20" i="9"/>
  <c r="PZ19" i="9"/>
  <c r="PQ28" i="9"/>
  <c r="QH16" i="9"/>
  <c r="QJ13" i="9"/>
  <c r="QK30" i="9"/>
  <c r="PR27" i="9"/>
  <c r="QF25" i="9"/>
  <c r="PV19" i="9"/>
  <c r="PX17" i="9"/>
  <c r="QJ33" i="9"/>
  <c r="QC26" i="9"/>
  <c r="QJ27" i="9"/>
  <c r="PW28" i="9"/>
  <c r="QE15" i="9"/>
  <c r="PN23" i="9"/>
  <c r="PM32" i="9"/>
  <c r="QA19" i="9"/>
  <c r="QG35" i="9"/>
  <c r="PW15" i="9"/>
  <c r="QH29" i="9"/>
  <c r="QF33" i="9"/>
  <c r="QB31" i="9"/>
  <c r="QA29" i="9"/>
  <c r="PY13" i="9"/>
  <c r="PL9" i="9"/>
  <c r="PU33" i="9"/>
  <c r="PN22" i="9"/>
  <c r="QK35" i="9"/>
  <c r="QB28" i="9"/>
  <c r="PZ13" i="9"/>
  <c r="PP7" i="9"/>
  <c r="PK20" i="9"/>
  <c r="PV21" i="9"/>
  <c r="PQ11" i="9"/>
  <c r="QG33" i="9"/>
  <c r="QJ30" i="9"/>
  <c r="QJ21" i="9"/>
  <c r="QK36" i="9"/>
  <c r="PQ34" i="9"/>
  <c r="PZ30" i="9"/>
  <c r="H35" i="8" a="1"/>
  <c r="PS32" i="9"/>
  <c r="J34" i="8" a="1"/>
  <c r="PV31" i="9"/>
  <c r="QK13" i="9"/>
  <c r="QK7" i="9"/>
  <c r="PT8" i="9"/>
  <c r="PJ22" i="9"/>
  <c r="PU32" i="9"/>
  <c r="PY16" i="9"/>
  <c r="PJ30" i="9"/>
  <c r="PL33" i="9"/>
  <c r="PJ23" i="9"/>
  <c r="QD13" i="9"/>
  <c r="QI8" i="9"/>
  <c r="PQ19" i="9"/>
  <c r="PP22" i="9"/>
  <c r="PX25" i="9"/>
  <c r="QB15" i="9"/>
  <c r="PT10" i="9"/>
  <c r="QI16" i="9"/>
  <c r="QF18" i="9"/>
  <c r="PQ18" i="9"/>
  <c r="PQ32" i="9"/>
  <c r="PM29" i="9"/>
  <c r="PZ18" i="9"/>
  <c r="PV15" i="9"/>
  <c r="PR34" i="9"/>
  <c r="PZ35" i="9"/>
  <c r="QF20" i="9"/>
  <c r="PW19" i="9"/>
  <c r="QJ29" i="9"/>
  <c r="PL14" i="9"/>
  <c r="PM12" i="9"/>
  <c r="PN33" i="9"/>
  <c r="K35" i="8" a="1"/>
  <c r="PN18" i="9"/>
  <c r="PP10" i="9"/>
  <c r="QG11" i="9"/>
  <c r="QI26" i="9"/>
  <c r="PU17" i="9"/>
  <c r="PY27" i="9"/>
  <c r="PR36" i="9"/>
  <c r="PX14" i="9"/>
  <c r="QB10" i="9"/>
  <c r="PV36" i="9"/>
  <c r="QB33" i="9"/>
  <c r="QE22" i="9"/>
  <c r="PZ12" i="9"/>
  <c r="QK25" i="9"/>
  <c r="PJ26" i="9"/>
  <c r="PS19" i="9"/>
  <c r="QG22" i="9"/>
  <c r="PQ26" i="9"/>
  <c r="PN12" i="9"/>
  <c r="QB36" i="9"/>
  <c r="QC35" i="9"/>
  <c r="PZ16" i="9"/>
  <c r="PR20" i="9"/>
  <c r="QK18" i="9"/>
  <c r="QG32" i="9"/>
  <c r="QD12" i="9"/>
  <c r="PK36" i="9"/>
  <c r="PW11" i="9"/>
  <c r="PT27" i="9"/>
  <c r="QK19" i="9"/>
  <c r="J35" i="9" l="1"/>
  <c r="J13" i="9"/>
  <c r="S11" i="9"/>
  <c r="Q25" i="9"/>
  <c r="L20" i="9"/>
  <c r="G21" i="9"/>
  <c r="F18" i="9"/>
  <c r="D18" i="9" s="1"/>
  <c r="L19" i="9"/>
  <c r="F10" i="9"/>
  <c r="D10" i="9" s="1"/>
  <c r="P22" i="9"/>
  <c r="E22" i="9" s="1"/>
  <c r="M20" i="9"/>
  <c r="L28" i="9"/>
  <c r="J8" i="9"/>
  <c r="N34" i="8"/>
  <c r="P15" i="9"/>
  <c r="E15" i="9" s="1"/>
  <c r="N14" i="9"/>
  <c r="Q35" i="8"/>
  <c r="G24" i="9"/>
  <c r="G36" i="9"/>
  <c r="K23" i="9"/>
  <c r="N21" i="9"/>
  <c r="P27" i="9"/>
  <c r="E27" i="9" s="1"/>
  <c r="Q10" i="9"/>
  <c r="I17" i="9"/>
  <c r="N33" i="9"/>
  <c r="L12" i="9"/>
  <c r="S18" i="9"/>
  <c r="H30" i="9"/>
  <c r="P34" i="8"/>
  <c r="N15" i="9"/>
  <c r="M12" i="9"/>
  <c r="J7" i="9"/>
  <c r="Q14" i="9"/>
  <c r="O16" i="9"/>
  <c r="F24" i="9"/>
  <c r="D24" i="9" s="1"/>
  <c r="I19" i="9"/>
  <c r="G12" i="9"/>
  <c r="M30" i="9"/>
  <c r="G31" i="9"/>
  <c r="S9" i="9"/>
  <c r="J30" i="9"/>
  <c r="P17" i="9"/>
  <c r="E17" i="9" s="1"/>
  <c r="O28" i="9"/>
  <c r="O20" i="9"/>
  <c r="F33" i="9"/>
  <c r="D33" i="9" s="1"/>
  <c r="K15" i="9"/>
  <c r="L15" i="9"/>
  <c r="N20" i="9"/>
  <c r="O18" i="9"/>
  <c r="S13" i="9"/>
  <c r="Q34" i="9"/>
  <c r="I27" i="9"/>
  <c r="J24" i="9"/>
  <c r="H16" i="9"/>
  <c r="F14" i="9"/>
  <c r="D14" i="9" s="1"/>
  <c r="F8" i="9"/>
  <c r="D8" i="9" s="1"/>
  <c r="O17" i="9"/>
  <c r="K19" i="9"/>
  <c r="I11" i="9"/>
  <c r="F13" i="9"/>
  <c r="D13" i="9" s="1"/>
  <c r="J9" i="9"/>
  <c r="J12" i="9"/>
  <c r="H17" i="9"/>
  <c r="Q31" i="9"/>
  <c r="P31" i="9"/>
  <c r="E31" i="9" s="1"/>
  <c r="R33" i="9"/>
  <c r="M26" i="9"/>
  <c r="N7" i="9"/>
  <c r="N22" i="9"/>
  <c r="K34" i="8"/>
  <c r="S33" i="9"/>
  <c r="O19" i="9"/>
  <c r="N35" i="8"/>
  <c r="P33" i="9"/>
  <c r="E33" i="9" s="1"/>
  <c r="J15" i="9"/>
  <c r="F26" i="9"/>
  <c r="D26" i="9" s="1"/>
  <c r="N10" i="9"/>
  <c r="M22" i="9"/>
  <c r="J26" i="9"/>
  <c r="D35" i="8"/>
  <c r="S34" i="9"/>
  <c r="P23" i="9"/>
  <c r="E23" i="9" s="1"/>
  <c r="K35" i="9"/>
  <c r="O10" i="9"/>
  <c r="N24" i="9"/>
  <c r="J32" i="9"/>
  <c r="Q22" i="9"/>
  <c r="S23" i="9"/>
  <c r="F20" i="9"/>
  <c r="D20" i="9" s="1"/>
  <c r="O22" i="9"/>
  <c r="O23" i="9"/>
  <c r="R36" i="9"/>
  <c r="J19" i="9"/>
  <c r="P26" i="9"/>
  <c r="E26" i="9" s="1"/>
  <c r="I14" i="9"/>
  <c r="G32" i="9"/>
  <c r="S14" i="9"/>
  <c r="O36" i="9"/>
  <c r="N16" i="9"/>
  <c r="N29" i="9"/>
  <c r="M34" i="8"/>
  <c r="F16" i="9"/>
  <c r="D16" i="9" s="1"/>
  <c r="I9" i="9"/>
  <c r="P35" i="8"/>
  <c r="I24" i="9"/>
  <c r="P28" i="9"/>
  <c r="E28" i="9" s="1"/>
  <c r="H36" i="9"/>
  <c r="N36" i="9"/>
  <c r="K14" i="9"/>
  <c r="L35" i="9"/>
  <c r="I16" i="9"/>
  <c r="F28" i="9"/>
  <c r="D28" i="9" s="1"/>
  <c r="Q34" i="8"/>
  <c r="O24" i="9"/>
  <c r="K30" i="9"/>
  <c r="N28" i="9"/>
  <c r="Q17" i="9"/>
  <c r="I28" i="9"/>
  <c r="O35" i="9"/>
  <c r="H21" i="9"/>
  <c r="K32" i="9"/>
  <c r="M10" i="9"/>
  <c r="K29" i="9"/>
  <c r="L32" i="9"/>
  <c r="M36" i="9"/>
  <c r="S10" i="9"/>
  <c r="H22" i="9"/>
  <c r="I22" i="9"/>
  <c r="P19" i="9"/>
  <c r="E19" i="9" s="1"/>
  <c r="L10" i="9"/>
  <c r="R23" i="9"/>
  <c r="J20" i="9"/>
  <c r="S36" i="9"/>
  <c r="J18" i="9"/>
  <c r="Q16" i="9"/>
  <c r="H29" i="9"/>
  <c r="K35" i="8"/>
  <c r="R32" i="9"/>
  <c r="M24" i="9"/>
  <c r="F35" i="9"/>
  <c r="D35" i="9" s="1"/>
  <c r="J33" i="9"/>
  <c r="S21" i="9"/>
  <c r="H11" i="9"/>
  <c r="R12" i="9"/>
  <c r="I12" i="9"/>
  <c r="S43" i="13"/>
  <c r="I34" i="8"/>
  <c r="L14" i="9"/>
  <c r="H14" i="9"/>
  <c r="I31" i="9"/>
  <c r="L31" i="9"/>
  <c r="J17" i="9"/>
  <c r="F36" i="9"/>
  <c r="D36" i="9" s="1"/>
  <c r="G35" i="9"/>
  <c r="R26" i="9"/>
  <c r="N17" i="9"/>
  <c r="J36" i="9"/>
  <c r="S19" i="9"/>
  <c r="H35" i="9"/>
  <c r="M23" i="9"/>
  <c r="F21" i="9"/>
  <c r="D21" i="9" s="1"/>
  <c r="G28" i="9"/>
  <c r="N13" i="9"/>
  <c r="H26" i="9"/>
  <c r="M25" i="9"/>
  <c r="G23" i="9"/>
  <c r="N23" i="9"/>
  <c r="M8" i="9"/>
  <c r="L36" i="9"/>
  <c r="I34" i="9"/>
  <c r="N32" i="9"/>
  <c r="K21" i="9"/>
  <c r="K28" i="9"/>
  <c r="N34" i="9"/>
  <c r="L34" i="8"/>
  <c r="P25" i="9"/>
  <c r="E25" i="9" s="1"/>
  <c r="O29" i="9"/>
  <c r="P30" i="9"/>
  <c r="E30" i="9" s="1"/>
  <c r="R15" i="9"/>
  <c r="R27" i="9"/>
  <c r="G15" i="9"/>
  <c r="S12" i="9"/>
  <c r="H25" i="9"/>
  <c r="O26" i="9"/>
  <c r="I29" i="9"/>
  <c r="H7" i="9"/>
  <c r="F7" i="9"/>
  <c r="D7" i="9" s="1"/>
  <c r="Q13" i="9"/>
  <c r="P21" i="9"/>
  <c r="E21" i="9" s="1"/>
  <c r="M32" i="9"/>
  <c r="Q20" i="9"/>
  <c r="M21" i="9"/>
  <c r="M18" i="9"/>
  <c r="J31" i="9"/>
  <c r="G34" i="8"/>
  <c r="F34" i="9"/>
  <c r="D34" i="9" s="1"/>
  <c r="K24" i="9"/>
  <c r="M33" i="9"/>
  <c r="G27" i="9"/>
  <c r="F15" i="9"/>
  <c r="D15" i="9" s="1"/>
  <c r="S35" i="9"/>
  <c r="P20" i="9"/>
  <c r="E20" i="9" s="1"/>
  <c r="K27" i="9"/>
  <c r="P29" i="9"/>
  <c r="E29" i="9" s="1"/>
  <c r="P10" i="9"/>
  <c r="E10" i="9" s="1"/>
  <c r="O34" i="8"/>
  <c r="S8" i="9"/>
  <c r="P18" i="9"/>
  <c r="E18" i="9" s="1"/>
  <c r="Q24" i="9"/>
  <c r="L27" i="9"/>
  <c r="M35" i="9"/>
  <c r="L29" i="9"/>
  <c r="R11" i="9"/>
  <c r="O34" i="9"/>
  <c r="P16" i="9"/>
  <c r="E16" i="9" s="1"/>
  <c r="O7" i="9"/>
  <c r="Q23" i="9"/>
  <c r="K8" i="9"/>
  <c r="L22" i="9"/>
  <c r="J11" i="9"/>
  <c r="G7" i="9"/>
  <c r="F9" i="9"/>
  <c r="D9" i="9" s="1"/>
  <c r="O15" i="9"/>
  <c r="L25" i="9"/>
  <c r="M19" i="9"/>
  <c r="G29" i="9"/>
  <c r="L18" i="9"/>
  <c r="I33" i="9"/>
  <c r="S16" i="9"/>
  <c r="K18" i="9"/>
  <c r="M13" i="9"/>
  <c r="K7" i="9"/>
  <c r="S20" i="9"/>
  <c r="Q26" i="9"/>
  <c r="Q8" i="9"/>
  <c r="O8" i="9"/>
  <c r="F23" i="9"/>
  <c r="D23" i="9" s="1"/>
  <c r="N26" i="9"/>
  <c r="O27" i="9"/>
  <c r="F17" i="9"/>
  <c r="D17" i="9" s="1"/>
  <c r="L21" i="9"/>
  <c r="K13" i="9"/>
  <c r="H33" i="9"/>
  <c r="G33" i="9"/>
  <c r="R16" i="9"/>
  <c r="K31" i="9"/>
  <c r="G34" i="9"/>
  <c r="K10" i="9"/>
  <c r="F30" i="9"/>
  <c r="D30" i="9" s="1"/>
  <c r="J10" i="9"/>
  <c r="L17" i="9"/>
  <c r="P32" i="9"/>
  <c r="E32" i="9" s="1"/>
  <c r="L30" i="9"/>
  <c r="S31" i="9"/>
  <c r="K11" i="9"/>
  <c r="K22" i="9"/>
  <c r="S32" i="9"/>
  <c r="Q32" i="9"/>
  <c r="P14" i="9"/>
  <c r="E14" i="9" s="1"/>
  <c r="R14" i="9"/>
  <c r="I21" i="9"/>
  <c r="L11" i="9"/>
  <c r="F22" i="9"/>
  <c r="N5" i="13" s="1"/>
  <c r="Q35" i="9"/>
  <c r="P34" i="9"/>
  <c r="E34" i="9" s="1"/>
  <c r="P8" i="9"/>
  <c r="E8" i="9" s="1"/>
  <c r="P11" i="9"/>
  <c r="E11" i="9" s="1"/>
  <c r="G17" i="9"/>
  <c r="L26" i="9"/>
  <c r="G16" i="9"/>
  <c r="Q18" i="9"/>
  <c r="S27" i="9"/>
  <c r="L13" i="9"/>
  <c r="F12" i="9"/>
  <c r="D12" i="9" s="1"/>
  <c r="Q36" i="9"/>
  <c r="J34" i="9"/>
  <c r="O31" i="9"/>
  <c r="R31" i="9"/>
  <c r="E35" i="8"/>
  <c r="I20" i="9"/>
  <c r="I13" i="9"/>
  <c r="J34" i="8"/>
  <c r="O35" i="8"/>
  <c r="N25" i="9"/>
  <c r="H19" i="9"/>
  <c r="P12" i="9"/>
  <c r="E12" i="9" s="1"/>
  <c r="M15" i="9"/>
  <c r="O32" i="9"/>
  <c r="G26" i="9"/>
  <c r="S30" i="9"/>
  <c r="I30" i="9"/>
  <c r="Q21" i="9"/>
  <c r="N35" i="9"/>
  <c r="H35" i="8"/>
  <c r="Q11" i="9"/>
  <c r="R30" i="9"/>
  <c r="O9" i="9"/>
  <c r="I23" i="9"/>
  <c r="M35" i="8"/>
  <c r="O11" i="9"/>
  <c r="S17" i="9"/>
  <c r="M34" i="9"/>
  <c r="I10" i="9"/>
  <c r="I7" i="9"/>
  <c r="Q30" i="9"/>
  <c r="I36" i="9"/>
  <c r="S26" i="9"/>
  <c r="N18" i="9"/>
  <c r="R24" i="9"/>
  <c r="F32" i="9"/>
  <c r="D32" i="9" s="1"/>
  <c r="S24" i="9"/>
  <c r="K26" i="9"/>
  <c r="H8" i="9"/>
  <c r="R29" i="9"/>
  <c r="Q19" i="9"/>
  <c r="K36" i="9"/>
  <c r="F11" i="9"/>
  <c r="D11" i="9" s="1"/>
  <c r="N12" i="9"/>
  <c r="G22" i="9"/>
  <c r="N7" i="13" s="1"/>
  <c r="K25" i="9"/>
  <c r="Q7" i="9"/>
  <c r="M11" i="9"/>
  <c r="H27" i="9"/>
  <c r="I35" i="8"/>
  <c r="R20" i="9"/>
  <c r="R21" i="9"/>
  <c r="G14" i="9"/>
  <c r="K12" i="9"/>
  <c r="G20" i="9"/>
  <c r="P24" i="9"/>
  <c r="E24" i="9" s="1"/>
  <c r="H34" i="8"/>
  <c r="H34" i="9"/>
  <c r="I35" i="9"/>
  <c r="L7" i="9"/>
  <c r="Q15" i="9"/>
  <c r="I8" i="9"/>
  <c r="G10" i="9"/>
  <c r="R18" i="9"/>
  <c r="R22" i="9"/>
  <c r="S25" i="9"/>
  <c r="G18" i="9"/>
  <c r="S29" i="9"/>
  <c r="K9" i="9"/>
  <c r="G9" i="9"/>
  <c r="N9" i="9"/>
  <c r="F29" i="9"/>
  <c r="D29" i="9" s="1"/>
  <c r="P36" i="9"/>
  <c r="E36" i="9" s="1"/>
  <c r="R28" i="9"/>
  <c r="J22" i="9"/>
  <c r="L8" i="9"/>
  <c r="P7" i="9"/>
  <c r="E7" i="9" s="1"/>
  <c r="M16" i="9"/>
  <c r="Q33" i="9"/>
  <c r="G35" i="8"/>
  <c r="K33" i="9"/>
  <c r="J25" i="9"/>
  <c r="H12" i="9"/>
  <c r="L35" i="8"/>
  <c r="P13" i="9"/>
  <c r="E13" i="9" s="1"/>
  <c r="H9" i="9"/>
  <c r="R9" i="9"/>
  <c r="H28" i="9"/>
  <c r="R25" i="9"/>
  <c r="M27" i="9"/>
  <c r="G13" i="9"/>
  <c r="L16" i="9"/>
  <c r="J29" i="9"/>
  <c r="M31" i="9"/>
  <c r="H13" i="9"/>
  <c r="O33" i="9"/>
  <c r="L34" i="9"/>
  <c r="S7" i="9"/>
  <c r="G11" i="9"/>
  <c r="Q28" i="9"/>
  <c r="N19" i="9"/>
  <c r="D34" i="8"/>
  <c r="C34" i="8" s="1"/>
  <c r="K20" i="9"/>
  <c r="F31" i="9"/>
  <c r="D31" i="9" s="1"/>
  <c r="G25" i="9"/>
  <c r="M9" i="9"/>
  <c r="R34" i="9"/>
  <c r="O25" i="9"/>
  <c r="I18" i="9"/>
  <c r="M14" i="9"/>
  <c r="S15" i="9"/>
  <c r="O13" i="9"/>
  <c r="R7" i="9"/>
  <c r="I26" i="9"/>
  <c r="J27" i="9"/>
  <c r="S42" i="13"/>
  <c r="V42" i="13" s="1"/>
  <c r="G19" i="9"/>
  <c r="O30" i="9"/>
  <c r="I32" i="9"/>
  <c r="L24" i="9"/>
  <c r="K17" i="9"/>
  <c r="J35" i="8"/>
  <c r="J23" i="9"/>
  <c r="P35" i="9"/>
  <c r="E35" i="9" s="1"/>
  <c r="J14" i="9"/>
  <c r="Q12" i="9"/>
  <c r="O21" i="9"/>
  <c r="S22" i="9"/>
  <c r="R13" i="9"/>
  <c r="R17" i="9"/>
  <c r="H31" i="9"/>
  <c r="E34" i="8"/>
  <c r="S28" i="9"/>
  <c r="K16" i="9"/>
  <c r="P9" i="9"/>
  <c r="E9" i="9" s="1"/>
  <c r="N30" i="9"/>
  <c r="H24" i="9"/>
  <c r="R8" i="9"/>
  <c r="R10" i="9"/>
  <c r="M17" i="9"/>
  <c r="N31" i="9"/>
  <c r="I25" i="9"/>
  <c r="N8" i="9"/>
  <c r="Q9" i="9"/>
  <c r="M29" i="9"/>
  <c r="Q29" i="9"/>
  <c r="O14" i="9"/>
  <c r="L33" i="9"/>
  <c r="Q27" i="9"/>
  <c r="H32" i="9"/>
  <c r="H15" i="9"/>
  <c r="R19" i="9"/>
  <c r="J16" i="9"/>
  <c r="G8" i="9"/>
  <c r="H23" i="9"/>
  <c r="J28" i="9"/>
  <c r="F27" i="9"/>
  <c r="D27" i="9" s="1"/>
  <c r="N27" i="9"/>
  <c r="H20" i="9"/>
  <c r="G30" i="9"/>
  <c r="N11" i="9"/>
  <c r="R35" i="9"/>
  <c r="F35" i="8"/>
  <c r="H18" i="9"/>
  <c r="H10" i="9"/>
  <c r="L9" i="9"/>
  <c r="F19" i="9"/>
  <c r="D19" i="9" s="1"/>
  <c r="J21" i="9"/>
  <c r="L23" i="9"/>
  <c r="K34" i="9"/>
  <c r="I15" i="9"/>
  <c r="F34" i="8"/>
  <c r="O12" i="9"/>
  <c r="M28" i="9"/>
  <c r="M7" i="9"/>
  <c r="F25" i="9"/>
  <c r="D25" i="9" s="1"/>
  <c r="T43" i="13"/>
  <c r="U43" i="13" s="1"/>
  <c r="V43" i="13"/>
  <c r="C35" i="8" l="1"/>
  <c r="N9" i="13"/>
  <c r="N3" i="13"/>
  <c r="D22" i="9"/>
  <c r="M3" i="13" s="1"/>
  <c r="T42" i="13"/>
  <c r="U42" i="13" s="1"/>
  <c r="W43" i="13"/>
  <c r="Y43" i="13" s="1"/>
  <c r="X43" i="13"/>
  <c r="Z43" i="13" s="1"/>
  <c r="W42" i="13"/>
  <c r="Y42" i="13" s="1"/>
  <c r="X42" i="13"/>
  <c r="Z42" i="13" s="1"/>
  <c r="AA13" i="13"/>
  <c r="Z10" i="13" l="1"/>
  <c r="Y10" i="13"/>
  <c r="AE13" i="13"/>
  <c r="AE10" i="13" s="1"/>
  <c r="J5" i="13" s="1"/>
  <c r="AA10" i="13"/>
  <c r="F5" i="13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<sst xmlns="http://schemas.openxmlformats.org/spreadsheetml/2006/main" count="1287" uniqueCount="676">
  <si>
    <t>Código</t>
  </si>
  <si>
    <t>Apellidos y Nombres</t>
  </si>
  <si>
    <t>Área</t>
  </si>
  <si>
    <t>Cargo</t>
  </si>
  <si>
    <t>Entrada</t>
  </si>
  <si>
    <t>Entrada refrigerio</t>
  </si>
  <si>
    <t>Salida refrigerio</t>
  </si>
  <si>
    <t>Salida</t>
  </si>
  <si>
    <t>Horario</t>
  </si>
  <si>
    <t>Horas de refrigerio</t>
  </si>
  <si>
    <t>Cuñat Ramírez, María</t>
  </si>
  <si>
    <t>Zuzunaga Fernández, José</t>
  </si>
  <si>
    <t>Vélez Pérez, Juan</t>
  </si>
  <si>
    <t>Núñez Torres, Luis</t>
  </si>
  <si>
    <t>Pérez González, Francisco</t>
  </si>
  <si>
    <t>Gómez Martínez, Jesús</t>
  </si>
  <si>
    <t>Sánchez Sánchez, Ana</t>
  </si>
  <si>
    <t>González García, Rosa</t>
  </si>
  <si>
    <t>Ortiz Díaz, Jorge</t>
  </si>
  <si>
    <t>Velasco Hernández, Miguel</t>
  </si>
  <si>
    <t>Rivera López, Carlos</t>
  </si>
  <si>
    <t>Flores Flores, Juana</t>
  </si>
  <si>
    <t>García Mendoza, Martha</t>
  </si>
  <si>
    <t>Álvarez Espinoza, Guadalupe</t>
  </si>
  <si>
    <t>Martínez Romero, Pedro</t>
  </si>
  <si>
    <t>Castillo Aguilar, Manuel</t>
  </si>
  <si>
    <t>Torres Salazar, Víctor</t>
  </si>
  <si>
    <t>Jiménez Ríos, Antonio</t>
  </si>
  <si>
    <t>Romero Reyes, Alejandro</t>
  </si>
  <si>
    <t>Chávez Bravo, Margarita</t>
  </si>
  <si>
    <t>Díaz Gutiérrez, Mario</t>
  </si>
  <si>
    <t>Mendoza Ortiz, Roberto</t>
  </si>
  <si>
    <t>Espinoza Campos, Claudia</t>
  </si>
  <si>
    <t>Reyes Castro, Laura</t>
  </si>
  <si>
    <t>Hernández Estrada, Ricardo</t>
  </si>
  <si>
    <t>Moreno Valdez, Fernando</t>
  </si>
  <si>
    <t>Fernández Gómez, Javier</t>
  </si>
  <si>
    <t>Ramírez Medina, Sergio</t>
  </si>
  <si>
    <t>Salazar Castillo, Martín</t>
  </si>
  <si>
    <t>Acosta Vega, Verónica</t>
  </si>
  <si>
    <t>Administración y Finanzas</t>
  </si>
  <si>
    <t>Analista Administrativo Financiero</t>
  </si>
  <si>
    <t>Analista de Tesoreria y Contabilidad</t>
  </si>
  <si>
    <t>Asistente Administrativo Financiero</t>
  </si>
  <si>
    <t>Comunicaciones</t>
  </si>
  <si>
    <t>Analista de Comunicaciones</t>
  </si>
  <si>
    <t>Especialista de Comunicaciones</t>
  </si>
  <si>
    <t>Operaciones</t>
  </si>
  <si>
    <t>Especialista Logistico y de Operaciones</t>
  </si>
  <si>
    <t>Gerente de Operaciones</t>
  </si>
  <si>
    <t>Oficial de Logística</t>
  </si>
  <si>
    <t>Contador General</t>
  </si>
  <si>
    <t>Seguridad y Salud</t>
  </si>
  <si>
    <t>Oficial Técnico de Seguridad</t>
  </si>
  <si>
    <t>Programas</t>
  </si>
  <si>
    <t>Asistente de Gestión y Manejo de Datos</t>
  </si>
  <si>
    <t>Asistente de Oficina</t>
  </si>
  <si>
    <t>Protección</t>
  </si>
  <si>
    <t>Abogada</t>
  </si>
  <si>
    <t>Especialista de Protección Legal</t>
  </si>
  <si>
    <t>Oficial de Protección</t>
  </si>
  <si>
    <t>Salud Mental y Apoyo Psicosocial</t>
  </si>
  <si>
    <t>Especialista en Salud Mental</t>
  </si>
  <si>
    <t>Gestor Comunitario</t>
  </si>
  <si>
    <t>Psicologo</t>
  </si>
  <si>
    <t>Recursos Humanos</t>
  </si>
  <si>
    <t>Analista de Bienestar</t>
  </si>
  <si>
    <t>Analista de Recursos Humanos</t>
  </si>
  <si>
    <t>Asistente de Recursos Humanos</t>
  </si>
  <si>
    <t>Asesor Regional de Recursos Humanos</t>
  </si>
  <si>
    <t>Tecnologías de la Información</t>
  </si>
  <si>
    <t>Gerente de TI</t>
  </si>
  <si>
    <t>Gerente de RRHH</t>
  </si>
  <si>
    <t>Desarrollador Web</t>
  </si>
  <si>
    <t>Analista de Datos</t>
  </si>
  <si>
    <t>8676</t>
  </si>
  <si>
    <t>2180</t>
  </si>
  <si>
    <t>4717</t>
  </si>
  <si>
    <t>4020</t>
  </si>
  <si>
    <t>0631</t>
  </si>
  <si>
    <t>1742</t>
  </si>
  <si>
    <t>7491</t>
  </si>
  <si>
    <t>8170</t>
  </si>
  <si>
    <t>7764</t>
  </si>
  <si>
    <t>9556</t>
  </si>
  <si>
    <t>0459</t>
  </si>
  <si>
    <t>6926</t>
  </si>
  <si>
    <t>5461</t>
  </si>
  <si>
    <t>3378</t>
  </si>
  <si>
    <t>5370</t>
  </si>
  <si>
    <t>1933</t>
  </si>
  <si>
    <t>8757</t>
  </si>
  <si>
    <t>0139</t>
  </si>
  <si>
    <t>3095</t>
  </si>
  <si>
    <t>0398</t>
  </si>
  <si>
    <t>4640</t>
  </si>
  <si>
    <t>4338</t>
  </si>
  <si>
    <t>2989</t>
  </si>
  <si>
    <t>1371</t>
  </si>
  <si>
    <t>3203</t>
  </si>
  <si>
    <t>9581</t>
  </si>
  <si>
    <t>7960</t>
  </si>
  <si>
    <t>7085</t>
  </si>
  <si>
    <t>2338</t>
  </si>
  <si>
    <t>4761</t>
  </si>
  <si>
    <t>Direccion</t>
  </si>
  <si>
    <t>Director</t>
  </si>
  <si>
    <t>Comercial</t>
  </si>
  <si>
    <t>Jefe de Ventas</t>
  </si>
  <si>
    <t>Gerente Comercial</t>
  </si>
  <si>
    <t>Jefe de Compras</t>
  </si>
  <si>
    <t>Tipos de Asistencia</t>
  </si>
  <si>
    <t>Tipo de Puntualidad</t>
  </si>
  <si>
    <t>Descanso Médico</t>
  </si>
  <si>
    <t>Vacaciones</t>
  </si>
  <si>
    <t>Cita Médica</t>
  </si>
  <si>
    <t>Duelo</t>
  </si>
  <si>
    <t>Código Horario</t>
  </si>
  <si>
    <t>TOLERANCIA DE ENTRADA</t>
  </si>
  <si>
    <t>Tardanza</t>
  </si>
  <si>
    <t>Descuento</t>
  </si>
  <si>
    <t>Observaciones</t>
  </si>
  <si>
    <t>TABLA DE COLABORADORES</t>
  </si>
  <si>
    <t>TABLA DE HORARIOS Y TURNOS</t>
  </si>
  <si>
    <t>Tardanza justificada</t>
  </si>
  <si>
    <t>Falta justificada</t>
  </si>
  <si>
    <t>FJ</t>
  </si>
  <si>
    <t>Falta injustificada</t>
  </si>
  <si>
    <t>FI</t>
  </si>
  <si>
    <t>Tardanza injustificada</t>
  </si>
  <si>
    <t>TI</t>
  </si>
  <si>
    <t>No marcó entrada</t>
  </si>
  <si>
    <t>No marcó salida</t>
  </si>
  <si>
    <t>Asistió</t>
  </si>
  <si>
    <t>Puntual</t>
  </si>
  <si>
    <t>TIPOS DE ASISTENCIA</t>
  </si>
  <si>
    <t>TIPOS DE PUNTUALIDAD</t>
  </si>
  <si>
    <t>Cod horario</t>
  </si>
  <si>
    <t>HOR-01</t>
  </si>
  <si>
    <t>HOR-06</t>
  </si>
  <si>
    <t>HOR-07</t>
  </si>
  <si>
    <t>HOR-04</t>
  </si>
  <si>
    <t>HOR-05</t>
  </si>
  <si>
    <t>HOR-02</t>
  </si>
  <si>
    <t>Horas de trabajo</t>
  </si>
  <si>
    <t>CONTROL DIARIO DE ASISTENCIA Y PUNTUALIDAD</t>
  </si>
  <si>
    <t>FECHA</t>
  </si>
  <si>
    <t>MES</t>
  </si>
  <si>
    <t>FECHAS</t>
  </si>
  <si>
    <t>PERIODO</t>
  </si>
  <si>
    <t>AÑO</t>
  </si>
  <si>
    <t>Horas Extras 25%</t>
  </si>
  <si>
    <t>Horas Extras 35%</t>
  </si>
  <si>
    <t>Descuento Tardanza</t>
  </si>
  <si>
    <t>TJ</t>
  </si>
  <si>
    <t>Datos de Tardanza</t>
  </si>
  <si>
    <t>Datos de Refrigerio</t>
  </si>
  <si>
    <t>A</t>
  </si>
  <si>
    <t>F</t>
  </si>
  <si>
    <t>Falta</t>
  </si>
  <si>
    <t>P</t>
  </si>
  <si>
    <t>T</t>
  </si>
  <si>
    <t>Tipo de Tardanza</t>
  </si>
  <si>
    <t>Tipos de Falta</t>
  </si>
  <si>
    <t>Tipo de Asistencia</t>
  </si>
  <si>
    <t>FD</t>
  </si>
  <si>
    <t>FM</t>
  </si>
  <si>
    <t>FV</t>
  </si>
  <si>
    <t>FC</t>
  </si>
  <si>
    <t>FE</t>
  </si>
  <si>
    <t>FS</t>
  </si>
  <si>
    <t>TABLA DE DESCUENTOS POR TARDANZA INJUSTIFICADA</t>
  </si>
  <si>
    <t>Se considera tarde después del tiempo de tolerancia.</t>
  </si>
  <si>
    <t>El descuento es por cada día que se llega tarde.</t>
  </si>
  <si>
    <r>
      <t xml:space="preserve">El descuento se aplica para tardanzas injustificadas </t>
    </r>
    <r>
      <rPr>
        <b/>
        <sz val="11"/>
        <color theme="1"/>
        <rFont val="Century Gothic"/>
        <family val="2"/>
        <scheme val="minor"/>
      </rPr>
      <t>(TI)</t>
    </r>
  </si>
  <si>
    <t>Colocar la moneda según corresponda</t>
  </si>
  <si>
    <t>No marcar entrada o salida se considera como falta y</t>
  </si>
  <si>
    <t>1.-</t>
  </si>
  <si>
    <t>2.-</t>
  </si>
  <si>
    <t>3.-</t>
  </si>
  <si>
    <t>4.-</t>
  </si>
  <si>
    <t>5.-</t>
  </si>
  <si>
    <t>se descuenta según tabla de descuentos.</t>
  </si>
  <si>
    <t>Entrada Horario</t>
  </si>
  <si>
    <t>Salida Horario</t>
  </si>
  <si>
    <t>Datos de Horario</t>
  </si>
  <si>
    <t>Cálculos de Horas Trabajadas y Extras</t>
  </si>
  <si>
    <t>Datos de Asistencia y Falta</t>
  </si>
  <si>
    <t>Tarde de</t>
  </si>
  <si>
    <t>Tarde a</t>
  </si>
  <si>
    <t>a más</t>
  </si>
  <si>
    <t>Horas de Refrigerio</t>
  </si>
  <si>
    <t>Sueldo Básico</t>
  </si>
  <si>
    <t>Pago por día</t>
  </si>
  <si>
    <t>Cálculos de Pagos</t>
  </si>
  <si>
    <t>Min antes de salida</t>
  </si>
  <si>
    <t>Desc por salir antes</t>
  </si>
  <si>
    <t>Descuento Total</t>
  </si>
  <si>
    <t>Cálculos de Descuentos</t>
  </si>
  <si>
    <t>Salida (HS)</t>
  </si>
  <si>
    <t>Tardanza (T)</t>
  </si>
  <si>
    <t>Refirgerio (HR)</t>
  </si>
  <si>
    <t>Hora Normal (HN)</t>
  </si>
  <si>
    <t>Diferencia de HI-HS-HR</t>
  </si>
  <si>
    <t>Ingreso (HI)</t>
  </si>
  <si>
    <t>Horas Extras (HE)</t>
  </si>
  <si>
    <t>Pago por HE 25%</t>
  </si>
  <si>
    <t>Pago por HE 35%</t>
  </si>
  <si>
    <t>Horas trabaj (HT)</t>
  </si>
  <si>
    <t>Pago</t>
  </si>
  <si>
    <t>Total</t>
  </si>
  <si>
    <t>NRO</t>
  </si>
  <si>
    <t>RESUMEN DIARIO DE ASISTENCIA Y PUNTUALIDAD</t>
  </si>
  <si>
    <t>COLABORADOR</t>
  </si>
  <si>
    <t>CÓDIGO</t>
  </si>
  <si>
    <t>FE10</t>
  </si>
  <si>
    <t>FS11</t>
  </si>
  <si>
    <t>P12</t>
  </si>
  <si>
    <t>T13</t>
  </si>
  <si>
    <t>TI14</t>
  </si>
  <si>
    <t>TJ15</t>
  </si>
  <si>
    <t>A01</t>
  </si>
  <si>
    <t>F01</t>
  </si>
  <si>
    <t>FI01</t>
  </si>
  <si>
    <t>FJ01</t>
  </si>
  <si>
    <t>FM01</t>
  </si>
  <si>
    <t>FV01</t>
  </si>
  <si>
    <t>FC01</t>
  </si>
  <si>
    <t>FD01</t>
  </si>
  <si>
    <t>FE01</t>
  </si>
  <si>
    <t>FS01</t>
  </si>
  <si>
    <t>P01</t>
  </si>
  <si>
    <t>T01</t>
  </si>
  <si>
    <t>TI01</t>
  </si>
  <si>
    <t>TJ01</t>
  </si>
  <si>
    <t>A02</t>
  </si>
  <si>
    <t>F02</t>
  </si>
  <si>
    <t>FI02</t>
  </si>
  <si>
    <t>FJ02</t>
  </si>
  <si>
    <t>FM02</t>
  </si>
  <si>
    <t>FV02</t>
  </si>
  <si>
    <t>FC02</t>
  </si>
  <si>
    <t>FD02</t>
  </si>
  <si>
    <t>FE02</t>
  </si>
  <si>
    <t>FS02</t>
  </si>
  <si>
    <t>P02</t>
  </si>
  <si>
    <t>T02</t>
  </si>
  <si>
    <t>TI02</t>
  </si>
  <si>
    <t>TJ02</t>
  </si>
  <si>
    <t>DÍAS LABORABLES DEL MES</t>
  </si>
  <si>
    <t>%A</t>
  </si>
  <si>
    <t>%P</t>
  </si>
  <si>
    <t>RESUMEN DE ASISTENCIA Y PUNTUALIDAD</t>
  </si>
  <si>
    <t>RESUMEN MENSUAL</t>
  </si>
  <si>
    <t>TJ03</t>
  </si>
  <si>
    <t>TJ04</t>
  </si>
  <si>
    <t>TJ05</t>
  </si>
  <si>
    <t>TJ06</t>
  </si>
  <si>
    <t>TJ07</t>
  </si>
  <si>
    <t>TJ08</t>
  </si>
  <si>
    <t>TJ09</t>
  </si>
  <si>
    <t>TJ10</t>
  </si>
  <si>
    <t>TJ11</t>
  </si>
  <si>
    <t>TJ12</t>
  </si>
  <si>
    <t>TJ13</t>
  </si>
  <si>
    <t>TJ14</t>
  </si>
  <si>
    <t>TJ16</t>
  </si>
  <si>
    <t>TJ17</t>
  </si>
  <si>
    <t>TJ18</t>
  </si>
  <si>
    <t>TJ19</t>
  </si>
  <si>
    <t>TJ20</t>
  </si>
  <si>
    <t>TJ21</t>
  </si>
  <si>
    <t>TJ22</t>
  </si>
  <si>
    <t>TJ23</t>
  </si>
  <si>
    <t>TJ24</t>
  </si>
  <si>
    <t>TJ25</t>
  </si>
  <si>
    <t>TJ26</t>
  </si>
  <si>
    <t>TJ27</t>
  </si>
  <si>
    <t>TJ28</t>
  </si>
  <si>
    <t>TJ29</t>
  </si>
  <si>
    <t>TJ30</t>
  </si>
  <si>
    <t>TJ31</t>
  </si>
  <si>
    <t>A03</t>
  </si>
  <si>
    <t>F03</t>
  </si>
  <si>
    <t>FI03</t>
  </si>
  <si>
    <t>FJ03</t>
  </si>
  <si>
    <t>FM03</t>
  </si>
  <si>
    <t>FV03</t>
  </si>
  <si>
    <t>FC03</t>
  </si>
  <si>
    <t>FD03</t>
  </si>
  <si>
    <t>FE03</t>
  </si>
  <si>
    <t>FS03</t>
  </si>
  <si>
    <t>P03</t>
  </si>
  <si>
    <t>T03</t>
  </si>
  <si>
    <t>TI03</t>
  </si>
  <si>
    <t>A04</t>
  </si>
  <si>
    <t>F04</t>
  </si>
  <si>
    <t>FI04</t>
  </si>
  <si>
    <t>FJ04</t>
  </si>
  <si>
    <t>FM04</t>
  </si>
  <si>
    <t>FV04</t>
  </si>
  <si>
    <t>FC04</t>
  </si>
  <si>
    <t>FD04</t>
  </si>
  <si>
    <t>FE04</t>
  </si>
  <si>
    <t>FS04</t>
  </si>
  <si>
    <t>P04</t>
  </si>
  <si>
    <t>T04</t>
  </si>
  <si>
    <t>TI04</t>
  </si>
  <si>
    <t>A05</t>
  </si>
  <si>
    <t>F05</t>
  </si>
  <si>
    <t>FI05</t>
  </si>
  <si>
    <t>FJ05</t>
  </si>
  <si>
    <t>FM05</t>
  </si>
  <si>
    <t>FV05</t>
  </si>
  <si>
    <t>FC05</t>
  </si>
  <si>
    <t>FD05</t>
  </si>
  <si>
    <t>FE05</t>
  </si>
  <si>
    <t>FS05</t>
  </si>
  <si>
    <t>P05</t>
  </si>
  <si>
    <t>T05</t>
  </si>
  <si>
    <t>TI05</t>
  </si>
  <si>
    <t>A06</t>
  </si>
  <si>
    <t>F06</t>
  </si>
  <si>
    <t>FI06</t>
  </si>
  <si>
    <t>FJ06</t>
  </si>
  <si>
    <t>FM06</t>
  </si>
  <si>
    <t>FV06</t>
  </si>
  <si>
    <t>FC06</t>
  </si>
  <si>
    <t>FD06</t>
  </si>
  <si>
    <t>FE06</t>
  </si>
  <si>
    <t>FS06</t>
  </si>
  <si>
    <t>P06</t>
  </si>
  <si>
    <t>T06</t>
  </si>
  <si>
    <t>TI06</t>
  </si>
  <si>
    <t>A07</t>
  </si>
  <si>
    <t>F07</t>
  </si>
  <si>
    <t>FI07</t>
  </si>
  <si>
    <t>FJ07</t>
  </si>
  <si>
    <t>FM07</t>
  </si>
  <si>
    <t>FV07</t>
  </si>
  <si>
    <t>FC07</t>
  </si>
  <si>
    <t>FD07</t>
  </si>
  <si>
    <t>FE07</t>
  </si>
  <si>
    <t>FS07</t>
  </si>
  <si>
    <t>P07</t>
  </si>
  <si>
    <t>T07</t>
  </si>
  <si>
    <t>TI07</t>
  </si>
  <si>
    <t>A08</t>
  </si>
  <si>
    <t>F08</t>
  </si>
  <si>
    <t>FI08</t>
  </si>
  <si>
    <t>FJ08</t>
  </si>
  <si>
    <t>FM08</t>
  </si>
  <si>
    <t>FV08</t>
  </si>
  <si>
    <t>FC08</t>
  </si>
  <si>
    <t>FD08</t>
  </si>
  <si>
    <t>FE08</t>
  </si>
  <si>
    <t>FS08</t>
  </si>
  <si>
    <t>P08</t>
  </si>
  <si>
    <t>T08</t>
  </si>
  <si>
    <t>TI08</t>
  </si>
  <si>
    <t>A09</t>
  </si>
  <si>
    <t>F09</t>
  </si>
  <si>
    <t>FI09</t>
  </si>
  <si>
    <t>FJ09</t>
  </si>
  <si>
    <t>FM09</t>
  </si>
  <si>
    <t>FV09</t>
  </si>
  <si>
    <t>FC09</t>
  </si>
  <si>
    <t>FD09</t>
  </si>
  <si>
    <t>FE09</t>
  </si>
  <si>
    <t>FS09</t>
  </si>
  <si>
    <t>P09</t>
  </si>
  <si>
    <t>T09</t>
  </si>
  <si>
    <t>TI09</t>
  </si>
  <si>
    <t>A10</t>
  </si>
  <si>
    <t>F10</t>
  </si>
  <si>
    <t>FI10</t>
  </si>
  <si>
    <t>FJ10</t>
  </si>
  <si>
    <t>FM10</t>
  </si>
  <si>
    <t>FV10</t>
  </si>
  <si>
    <t>FC10</t>
  </si>
  <si>
    <t>FD10</t>
  </si>
  <si>
    <t>FS10</t>
  </si>
  <si>
    <t>P10</t>
  </si>
  <si>
    <t>T10</t>
  </si>
  <si>
    <t>TI10</t>
  </si>
  <si>
    <t>A11</t>
  </si>
  <si>
    <t>F11</t>
  </si>
  <si>
    <t>FI11</t>
  </si>
  <si>
    <t>FJ11</t>
  </si>
  <si>
    <t>FM11</t>
  </si>
  <si>
    <t>FV11</t>
  </si>
  <si>
    <t>FC11</t>
  </si>
  <si>
    <t>FD11</t>
  </si>
  <si>
    <t>FE11</t>
  </si>
  <si>
    <t>P11</t>
  </si>
  <si>
    <t>T11</t>
  </si>
  <si>
    <t>TI11</t>
  </si>
  <si>
    <t>A12</t>
  </si>
  <si>
    <t>F12</t>
  </si>
  <si>
    <t>FI12</t>
  </si>
  <si>
    <t>FJ12</t>
  </si>
  <si>
    <t>FM12</t>
  </si>
  <si>
    <t>FV12</t>
  </si>
  <si>
    <t>FC12</t>
  </si>
  <si>
    <t>FD12</t>
  </si>
  <si>
    <t>FE12</t>
  </si>
  <si>
    <t>FS12</t>
  </si>
  <si>
    <t>T12</t>
  </si>
  <si>
    <t>TI12</t>
  </si>
  <si>
    <t>A13</t>
  </si>
  <si>
    <t>F13</t>
  </si>
  <si>
    <t>FI13</t>
  </si>
  <si>
    <t>FJ13</t>
  </si>
  <si>
    <t>FM13</t>
  </si>
  <si>
    <t>FV13</t>
  </si>
  <si>
    <t>FC13</t>
  </si>
  <si>
    <t>FD13</t>
  </si>
  <si>
    <t>FE13</t>
  </si>
  <si>
    <t>FS13</t>
  </si>
  <si>
    <t>P13</t>
  </si>
  <si>
    <t>TI13</t>
  </si>
  <si>
    <t>A14</t>
  </si>
  <si>
    <t>F14</t>
  </si>
  <si>
    <t>FI14</t>
  </si>
  <si>
    <t>FJ14</t>
  </si>
  <si>
    <t>FM14</t>
  </si>
  <si>
    <t>FV14</t>
  </si>
  <si>
    <t>FC14</t>
  </si>
  <si>
    <t>FD14</t>
  </si>
  <si>
    <t>FE14</t>
  </si>
  <si>
    <t>FS14</t>
  </si>
  <si>
    <t>P14</t>
  </si>
  <si>
    <t>T14</t>
  </si>
  <si>
    <t>A15</t>
  </si>
  <si>
    <t>F15</t>
  </si>
  <si>
    <t>FI15</t>
  </si>
  <si>
    <t>FJ15</t>
  </si>
  <si>
    <t>FM15</t>
  </si>
  <si>
    <t>FV15</t>
  </si>
  <si>
    <t>FC15</t>
  </si>
  <si>
    <t>FD15</t>
  </si>
  <si>
    <t>FE15</t>
  </si>
  <si>
    <t>FS15</t>
  </si>
  <si>
    <t>P15</t>
  </si>
  <si>
    <t>T15</t>
  </si>
  <si>
    <t>TI15</t>
  </si>
  <si>
    <t>A16</t>
  </si>
  <si>
    <t>F16</t>
  </si>
  <si>
    <t>FI16</t>
  </si>
  <si>
    <t>FJ16</t>
  </si>
  <si>
    <t>FM16</t>
  </si>
  <si>
    <t>FV16</t>
  </si>
  <si>
    <t>FC16</t>
  </si>
  <si>
    <t>FD16</t>
  </si>
  <si>
    <t>FE16</t>
  </si>
  <si>
    <t>FS16</t>
  </si>
  <si>
    <t>P16</t>
  </si>
  <si>
    <t>T16</t>
  </si>
  <si>
    <t>TI16</t>
  </si>
  <si>
    <t>A17</t>
  </si>
  <si>
    <t>F17</t>
  </si>
  <si>
    <t>FI17</t>
  </si>
  <si>
    <t>FJ17</t>
  </si>
  <si>
    <t>FM17</t>
  </si>
  <si>
    <t>FV17</t>
  </si>
  <si>
    <t>FC17</t>
  </si>
  <si>
    <t>FD17</t>
  </si>
  <si>
    <t>FE17</t>
  </si>
  <si>
    <t>FS17</t>
  </si>
  <si>
    <t>P17</t>
  </si>
  <si>
    <t>T17</t>
  </si>
  <si>
    <t>TI17</t>
  </si>
  <si>
    <t>A18</t>
  </si>
  <si>
    <t>F18</t>
  </si>
  <si>
    <t>FI18</t>
  </si>
  <si>
    <t>FJ18</t>
  </si>
  <si>
    <t>FM18</t>
  </si>
  <si>
    <t>FV18</t>
  </si>
  <si>
    <t>FC18</t>
  </si>
  <si>
    <t>FD18</t>
  </si>
  <si>
    <t>FE18</t>
  </si>
  <si>
    <t>FS18</t>
  </si>
  <si>
    <t>P18</t>
  </si>
  <si>
    <t>T18</t>
  </si>
  <si>
    <t>TI18</t>
  </si>
  <si>
    <t>A19</t>
  </si>
  <si>
    <t>F19</t>
  </si>
  <si>
    <t>FI19</t>
  </si>
  <si>
    <t>FJ19</t>
  </si>
  <si>
    <t>FM19</t>
  </si>
  <si>
    <t>FV19</t>
  </si>
  <si>
    <t>FC19</t>
  </si>
  <si>
    <t>FD19</t>
  </si>
  <si>
    <t>FE19</t>
  </si>
  <si>
    <t>FS19</t>
  </si>
  <si>
    <t>P19</t>
  </si>
  <si>
    <t>T19</t>
  </si>
  <si>
    <t>TI19</t>
  </si>
  <si>
    <t>A20</t>
  </si>
  <si>
    <t>F20</t>
  </si>
  <si>
    <t>FI20</t>
  </si>
  <si>
    <t>FJ20</t>
  </si>
  <si>
    <t>FM20</t>
  </si>
  <si>
    <t>FV20</t>
  </si>
  <si>
    <t>FC20</t>
  </si>
  <si>
    <t>FD20</t>
  </si>
  <si>
    <t>FE20</t>
  </si>
  <si>
    <t>FS20</t>
  </si>
  <si>
    <t>P20</t>
  </si>
  <si>
    <t>T20</t>
  </si>
  <si>
    <t>TI20</t>
  </si>
  <si>
    <t>A21</t>
  </si>
  <si>
    <t>F21</t>
  </si>
  <si>
    <t>FI21</t>
  </si>
  <si>
    <t>FJ21</t>
  </si>
  <si>
    <t>FM21</t>
  </si>
  <si>
    <t>FV21</t>
  </si>
  <si>
    <t>FC21</t>
  </si>
  <si>
    <t>FD21</t>
  </si>
  <si>
    <t>FE21</t>
  </si>
  <si>
    <t>FS21</t>
  </si>
  <si>
    <t>P21</t>
  </si>
  <si>
    <t>T21</t>
  </si>
  <si>
    <t>TI21</t>
  </si>
  <si>
    <t>A22</t>
  </si>
  <si>
    <t>F22</t>
  </si>
  <si>
    <t>FI22</t>
  </si>
  <si>
    <t>FJ22</t>
  </si>
  <si>
    <t>FM22</t>
  </si>
  <si>
    <t>FV22</t>
  </si>
  <si>
    <t>FC22</t>
  </si>
  <si>
    <t>FD22</t>
  </si>
  <si>
    <t>FE22</t>
  </si>
  <si>
    <t>FS22</t>
  </si>
  <si>
    <t>P22</t>
  </si>
  <si>
    <t>T22</t>
  </si>
  <si>
    <t>TI22</t>
  </si>
  <si>
    <t>A23</t>
  </si>
  <si>
    <t>F23</t>
  </si>
  <si>
    <t>FI23</t>
  </si>
  <si>
    <t>FJ23</t>
  </si>
  <si>
    <t>FM23</t>
  </si>
  <si>
    <t>FV23</t>
  </si>
  <si>
    <t>FC23</t>
  </si>
  <si>
    <t>FD23</t>
  </si>
  <si>
    <t>FE23</t>
  </si>
  <si>
    <t>FS23</t>
  </si>
  <si>
    <t>P23</t>
  </si>
  <si>
    <t>T23</t>
  </si>
  <si>
    <t>TI23</t>
  </si>
  <si>
    <t>A24</t>
  </si>
  <si>
    <t>F24</t>
  </si>
  <si>
    <t>FI24</t>
  </si>
  <si>
    <t>FJ24</t>
  </si>
  <si>
    <t>FM24</t>
  </si>
  <si>
    <t>FV24</t>
  </si>
  <si>
    <t>FC24</t>
  </si>
  <si>
    <t>FD24</t>
  </si>
  <si>
    <t>FE24</t>
  </si>
  <si>
    <t>FS24</t>
  </si>
  <si>
    <t>P24</t>
  </si>
  <si>
    <t>T24</t>
  </si>
  <si>
    <t>TI24</t>
  </si>
  <si>
    <t>A25</t>
  </si>
  <si>
    <t>F25</t>
  </si>
  <si>
    <t>FI25</t>
  </si>
  <si>
    <t>FJ25</t>
  </si>
  <si>
    <t>FM25</t>
  </si>
  <si>
    <t>FV25</t>
  </si>
  <si>
    <t>FC25</t>
  </si>
  <si>
    <t>FD25</t>
  </si>
  <si>
    <t>FE25</t>
  </si>
  <si>
    <t>FS25</t>
  </si>
  <si>
    <t>P25</t>
  </si>
  <si>
    <t>T25</t>
  </si>
  <si>
    <t>TI25</t>
  </si>
  <si>
    <t>A26</t>
  </si>
  <si>
    <t>F26</t>
  </si>
  <si>
    <t>FI26</t>
  </si>
  <si>
    <t>FJ26</t>
  </si>
  <si>
    <t>FM26</t>
  </si>
  <si>
    <t>FV26</t>
  </si>
  <si>
    <t>FC26</t>
  </si>
  <si>
    <t>FD26</t>
  </si>
  <si>
    <t>FE26</t>
  </si>
  <si>
    <t>FS26</t>
  </si>
  <si>
    <t>P26</t>
  </si>
  <si>
    <t>T26</t>
  </si>
  <si>
    <t>TI26</t>
  </si>
  <si>
    <t>A27</t>
  </si>
  <si>
    <t>F27</t>
  </si>
  <si>
    <t>FI27</t>
  </si>
  <si>
    <t>FJ27</t>
  </si>
  <si>
    <t>FM27</t>
  </si>
  <si>
    <t>FV27</t>
  </si>
  <si>
    <t>FC27</t>
  </si>
  <si>
    <t>FD27</t>
  </si>
  <si>
    <t>FE27</t>
  </si>
  <si>
    <t>FS27</t>
  </si>
  <si>
    <t>P27</t>
  </si>
  <si>
    <t>T27</t>
  </si>
  <si>
    <t>TI27</t>
  </si>
  <si>
    <t>A28</t>
  </si>
  <si>
    <t>F28</t>
  </si>
  <si>
    <t>FI28</t>
  </si>
  <si>
    <t>FJ28</t>
  </si>
  <si>
    <t>FM28</t>
  </si>
  <si>
    <t>FV28</t>
  </si>
  <si>
    <t>FC28</t>
  </si>
  <si>
    <t>FD28</t>
  </si>
  <si>
    <t>FE28</t>
  </si>
  <si>
    <t>FS28</t>
  </si>
  <si>
    <t>P28</t>
  </si>
  <si>
    <t>T28</t>
  </si>
  <si>
    <t>TI28</t>
  </si>
  <si>
    <t>A29</t>
  </si>
  <si>
    <t>F29</t>
  </si>
  <si>
    <t>FI29</t>
  </si>
  <si>
    <t>FJ29</t>
  </si>
  <si>
    <t>FM29</t>
  </si>
  <si>
    <t>FV29</t>
  </si>
  <si>
    <t>FC29</t>
  </si>
  <si>
    <t>FD29</t>
  </si>
  <si>
    <t>FE29</t>
  </si>
  <si>
    <t>FS29</t>
  </si>
  <si>
    <t>P29</t>
  </si>
  <si>
    <t>T29</t>
  </si>
  <si>
    <t>TI29</t>
  </si>
  <si>
    <t>A30</t>
  </si>
  <si>
    <t>F30</t>
  </si>
  <si>
    <t>FI30</t>
  </si>
  <si>
    <t>FJ30</t>
  </si>
  <si>
    <t>FM30</t>
  </si>
  <si>
    <t>FV30</t>
  </si>
  <si>
    <t>FC30</t>
  </si>
  <si>
    <t>FD30</t>
  </si>
  <si>
    <t>FE30</t>
  </si>
  <si>
    <t>FS30</t>
  </si>
  <si>
    <t>P30</t>
  </si>
  <si>
    <t>T30</t>
  </si>
  <si>
    <t>TI30</t>
  </si>
  <si>
    <t>A31</t>
  </si>
  <si>
    <t>F31</t>
  </si>
  <si>
    <t>FI31</t>
  </si>
  <si>
    <t>FJ31</t>
  </si>
  <si>
    <t>FM31</t>
  </si>
  <si>
    <t>FV31</t>
  </si>
  <si>
    <t>FC31</t>
  </si>
  <si>
    <t>FD31</t>
  </si>
  <si>
    <t>FE31</t>
  </si>
  <si>
    <t>FS31</t>
  </si>
  <si>
    <t>P31</t>
  </si>
  <si>
    <t>T31</t>
  </si>
  <si>
    <t>TI31</t>
  </si>
  <si>
    <t>Fecha</t>
  </si>
  <si>
    <t>Nombres</t>
  </si>
  <si>
    <t>Pago día</t>
  </si>
  <si>
    <t>Cálculos Pago HE</t>
  </si>
  <si>
    <t>Horas Extras</t>
  </si>
  <si>
    <t>Horas Extras Total</t>
  </si>
  <si>
    <t>TOTALES</t>
  </si>
  <si>
    <t>Descuentos</t>
  </si>
  <si>
    <t>Pago Mes</t>
  </si>
  <si>
    <t>Asistencias</t>
  </si>
  <si>
    <t>Faltas</t>
  </si>
  <si>
    <t>Tardanzas</t>
  </si>
  <si>
    <t>CONSULTA POR COLABORADOR DE ASISTENCIA Y PAGOS</t>
  </si>
  <si>
    <t>CÁLCULO DE HORAS EXTRAS</t>
  </si>
  <si>
    <t>más</t>
  </si>
  <si>
    <t>Desde (h)</t>
  </si>
  <si>
    <t>Hasta (h)</t>
  </si>
  <si>
    <t>% de pago</t>
  </si>
  <si>
    <t>Las horas extras se calculan en base al pago diario.</t>
  </si>
  <si>
    <t>Los valores de la tabla se pueden modificar según ley de</t>
  </si>
  <si>
    <t>cada país.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</si>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</sst>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_-[$$-409]* #,##0.00_ ;_-[$$-409]* \-#,##0.00\ ;_-[$$-409]* &quot;-&quot;??_ ;_-@_ "/>
    <numFmt numFmtId="166" formatCode="0.0%"/>
  </numFmts>
  <fonts count="20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30"/>
      <color theme="6"/>
      <name val="Century Gothic"/>
      <family val="2"/>
      <scheme val="minor"/>
    </font>
    <font>
      <sz val="22"/>
      <color theme="6"/>
      <name val="Century Gothic"/>
      <family val="2"/>
      <scheme val="minor"/>
    </font>
    <font>
      <sz val="8"/>
      <name val="Century Gothic"/>
      <family val="2"/>
      <scheme val="minor"/>
    </font>
    <font>
      <b/>
      <sz val="11"/>
      <color rgb="FFFF0000"/>
      <name val="Century Gothic"/>
      <family val="2"/>
      <scheme val="minor"/>
    </font>
    <font>
      <b/>
      <sz val="12"/>
      <color theme="6"/>
      <name val="Century Gothic"/>
      <family val="2"/>
      <scheme val="minor"/>
    </font>
    <font>
      <b/>
      <sz val="11"/>
      <color theme="6"/>
      <name val="Century Gothic"/>
      <family val="2"/>
      <scheme val="minor"/>
    </font>
    <font>
      <b/>
      <sz val="12"/>
      <name val="Century Gothic"/>
      <family val="2"/>
      <scheme val="minor"/>
    </font>
    <font>
      <b/>
      <sz val="11"/>
      <name val="Century Gothic"/>
      <family val="2"/>
      <scheme val="minor"/>
    </font>
    <font>
      <sz val="11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b/>
      <sz val="11"/>
      <color theme="5"/>
      <name val="Century Gothic"/>
      <family val="2"/>
      <scheme val="minor"/>
    </font>
    <font>
      <b/>
      <sz val="11"/>
      <color theme="9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theme="6"/>
      <name val="Century Gothic"/>
      <family val="2"/>
      <scheme val="minor"/>
    </font>
    <font>
      <b/>
      <sz val="11"/>
      <color theme="6" tint="-0.249977111117893"/>
      <name val="Century Gothic"/>
      <family val="2"/>
      <scheme val="minor"/>
    </font>
    <font>
      <sz val="8"/>
      <color theme="0"/>
      <name val="Century Gothic"/>
      <family val="2"/>
      <scheme val="minor"/>
    </font>
    <font>
      <b/>
      <sz val="14"/>
      <color theme="4"/>
      <name val="Century Gothic"/>
      <family val="2"/>
      <scheme val="minor"/>
    </font>
    <font>
      <b/>
      <sz val="12"/>
      <color theme="1"/>
      <name val="Century Gothic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theme="6"/>
      </patternFill>
    </fill>
    <fill>
      <patternFill patternType="solid">
        <fgColor theme="9" tint="0.39997558519241921"/>
        <bgColor theme="6"/>
      </patternFill>
    </fill>
    <fill>
      <patternFill patternType="solid">
        <fgColor theme="5"/>
        <bgColor theme="6"/>
      </patternFill>
    </fill>
    <fill>
      <patternFill patternType="solid">
        <fgColor theme="5" tint="0.39997558519241921"/>
        <bgColor theme="6"/>
      </patternFill>
    </fill>
    <fill>
      <patternFill patternType="solid">
        <fgColor theme="3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2" tint="-0.499984740745262"/>
        <bgColor theme="6"/>
      </patternFill>
    </fill>
    <fill>
      <patternFill patternType="solid">
        <fgColor rgb="FFFFEBEB"/>
        <bgColor indexed="64"/>
      </patternFill>
    </fill>
    <fill>
      <patternFill patternType="solid">
        <fgColor rgb="FFFDE3F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medium">
        <color theme="6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/>
      <bottom style="medium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/>
      <right style="thin">
        <color theme="6"/>
      </right>
      <top/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/>
      <bottom style="thin">
        <color rgb="FF14967C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4967C"/>
      </left>
      <right style="thin">
        <color rgb="FF14967C"/>
      </right>
      <top style="thin">
        <color rgb="FF14967C"/>
      </top>
      <bottom style="thin">
        <color rgb="FF14967C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1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20" fontId="0" fillId="0" borderId="0" xfId="0" applyNumberFormat="1" applyAlignment="1">
      <alignment horizontal="center"/>
    </xf>
    <xf numFmtId="49" fontId="0" fillId="2" borderId="0" xfId="0" applyNumberFormat="1" applyFill="1" applyAlignment="1">
      <alignment horizontal="center"/>
    </xf>
    <xf numFmtId="0" fontId="1" fillId="0" borderId="0" xfId="0" applyFont="1"/>
    <xf numFmtId="20" fontId="1" fillId="0" borderId="1" xfId="0" applyNumberFormat="1" applyFont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/>
    </xf>
    <xf numFmtId="20" fontId="0" fillId="3" borderId="0" xfId="0" applyNumberFormat="1" applyFill="1" applyAlignment="1">
      <alignment horizontal="center"/>
    </xf>
    <xf numFmtId="0" fontId="1" fillId="0" borderId="0" xfId="0" applyFont="1" applyAlignment="1">
      <alignment horizontal="left" indent="2"/>
    </xf>
    <xf numFmtId="0" fontId="3" fillId="0" borderId="0" xfId="0" applyFont="1" applyAlignment="1">
      <alignment vertical="center"/>
    </xf>
    <xf numFmtId="14" fontId="0" fillId="0" borderId="0" xfId="0" applyNumberFormat="1"/>
    <xf numFmtId="0" fontId="1" fillId="2" borderId="0" xfId="0" applyFont="1" applyFill="1"/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4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20" fontId="10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left" indent="6"/>
    </xf>
    <xf numFmtId="0" fontId="1" fillId="0" borderId="0" xfId="0" applyFont="1" applyAlignment="1">
      <alignment horizontal="right" indent="1"/>
    </xf>
    <xf numFmtId="0" fontId="0" fillId="0" borderId="0" xfId="0" applyAlignment="1">
      <alignment horizontal="right" indent="1"/>
    </xf>
    <xf numFmtId="0" fontId="0" fillId="11" borderId="0" xfId="0" applyFill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1" fillId="1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0" fontId="1" fillId="3" borderId="0" xfId="0" applyNumberFormat="1" applyFont="1" applyFill="1" applyAlignment="1">
      <alignment horizontal="center"/>
    </xf>
    <xf numFmtId="20" fontId="9" fillId="3" borderId="0" xfId="0" applyNumberFormat="1" applyFont="1" applyFill="1" applyAlignment="1">
      <alignment horizontal="center"/>
    </xf>
    <xf numFmtId="0" fontId="10" fillId="15" borderId="0" xfId="0" applyFont="1" applyFill="1" applyAlignment="1">
      <alignment horizontal="center" vertical="center" wrapText="1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0" fontId="1" fillId="11" borderId="0" xfId="0" applyFont="1" applyFill="1" applyAlignment="1">
      <alignment horizontal="center" vertical="center" wrapText="1"/>
    </xf>
    <xf numFmtId="165" fontId="10" fillId="3" borderId="0" xfId="0" applyNumberFormat="1" applyFont="1" applyFill="1"/>
    <xf numFmtId="20" fontId="12" fillId="3" borderId="0" xfId="0" applyNumberFormat="1" applyFont="1" applyFill="1" applyAlignment="1">
      <alignment horizontal="center"/>
    </xf>
    <xf numFmtId="165" fontId="9" fillId="2" borderId="0" xfId="0" applyNumberFormat="1" applyFont="1" applyFill="1"/>
    <xf numFmtId="165" fontId="9" fillId="12" borderId="0" xfId="0" applyNumberFormat="1" applyFont="1" applyFill="1"/>
    <xf numFmtId="165" fontId="9" fillId="16" borderId="0" xfId="0" applyNumberFormat="1" applyFont="1" applyFill="1"/>
    <xf numFmtId="164" fontId="11" fillId="17" borderId="1" xfId="0" applyNumberFormat="1" applyFont="1" applyFill="1" applyBorder="1" applyAlignment="1">
      <alignment horizontal="center"/>
    </xf>
    <xf numFmtId="0" fontId="11" fillId="14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1" fillId="18" borderId="1" xfId="0" applyFont="1" applyFill="1" applyBorder="1" applyAlignment="1">
      <alignment horizontal="center" vertical="center"/>
    </xf>
    <xf numFmtId="0" fontId="11" fillId="19" borderId="1" xfId="0" applyFont="1" applyFill="1" applyBorder="1" applyAlignment="1">
      <alignment horizontal="center" vertical="center"/>
    </xf>
    <xf numFmtId="0" fontId="11" fillId="20" borderId="1" xfId="0" applyFont="1" applyFill="1" applyBorder="1" applyAlignment="1">
      <alignment horizontal="center" vertical="center"/>
    </xf>
    <xf numFmtId="0" fontId="11" fillId="21" borderId="1" xfId="0" applyFont="1" applyFill="1" applyBorder="1" applyAlignment="1">
      <alignment horizontal="center" vertical="center"/>
    </xf>
    <xf numFmtId="0" fontId="11" fillId="2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2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4" borderId="1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0" fontId="11" fillId="14" borderId="10" xfId="0" applyFont="1" applyFill="1" applyBorder="1" applyAlignment="1">
      <alignment horizontal="center" vertical="center"/>
    </xf>
    <xf numFmtId="0" fontId="11" fillId="14" borderId="11" xfId="0" applyFont="1" applyFill="1" applyBorder="1" applyAlignment="1">
      <alignment horizontal="center" vertical="center"/>
    </xf>
    <xf numFmtId="0" fontId="11" fillId="25" borderId="11" xfId="0" applyFont="1" applyFill="1" applyBorder="1" applyAlignment="1">
      <alignment horizontal="center" vertical="center"/>
    </xf>
    <xf numFmtId="0" fontId="11" fillId="18" borderId="11" xfId="0" applyFont="1" applyFill="1" applyBorder="1" applyAlignment="1">
      <alignment horizontal="center" vertical="center"/>
    </xf>
    <xf numFmtId="0" fontId="11" fillId="19" borderId="11" xfId="0" applyFont="1" applyFill="1" applyBorder="1" applyAlignment="1">
      <alignment horizontal="center" vertical="center"/>
    </xf>
    <xf numFmtId="0" fontId="11" fillId="22" borderId="11" xfId="0" applyFont="1" applyFill="1" applyBorder="1" applyAlignment="1">
      <alignment horizontal="center" vertical="center"/>
    </xf>
    <xf numFmtId="0" fontId="11" fillId="20" borderId="11" xfId="0" applyFont="1" applyFill="1" applyBorder="1" applyAlignment="1">
      <alignment horizontal="center" vertical="center"/>
    </xf>
    <xf numFmtId="0" fontId="11" fillId="21" borderId="11" xfId="0" applyFont="1" applyFill="1" applyBorder="1" applyAlignment="1">
      <alignment horizontal="center" vertical="center"/>
    </xf>
    <xf numFmtId="0" fontId="11" fillId="21" borderId="12" xfId="0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4" borderId="9" xfId="0" applyFont="1" applyFill="1" applyBorder="1"/>
    <xf numFmtId="0" fontId="1" fillId="23" borderId="9" xfId="0" applyFont="1" applyFill="1" applyBorder="1"/>
    <xf numFmtId="0" fontId="1" fillId="5" borderId="9" xfId="0" applyFont="1" applyFill="1" applyBorder="1"/>
    <xf numFmtId="0" fontId="1" fillId="12" borderId="9" xfId="0" applyFont="1" applyFill="1" applyBorder="1"/>
    <xf numFmtId="0" fontId="0" fillId="2" borderId="6" xfId="0" applyFill="1" applyBorder="1"/>
    <xf numFmtId="49" fontId="0" fillId="2" borderId="1" xfId="0" applyNumberFormat="1" applyFill="1" applyBorder="1" applyAlignment="1">
      <alignment horizontal="center"/>
    </xf>
    <xf numFmtId="0" fontId="11" fillId="25" borderId="13" xfId="0" applyFont="1" applyFill="1" applyBorder="1" applyAlignment="1">
      <alignment horizontal="center" vertical="center"/>
    </xf>
    <xf numFmtId="0" fontId="11" fillId="18" borderId="13" xfId="0" applyFont="1" applyFill="1" applyBorder="1" applyAlignment="1">
      <alignment horizontal="center" vertical="center"/>
    </xf>
    <xf numFmtId="0" fontId="11" fillId="19" borderId="13" xfId="0" applyFont="1" applyFill="1" applyBorder="1" applyAlignment="1">
      <alignment horizontal="center" vertical="center"/>
    </xf>
    <xf numFmtId="0" fontId="11" fillId="22" borderId="13" xfId="0" applyFont="1" applyFill="1" applyBorder="1" applyAlignment="1">
      <alignment horizontal="center" vertical="center"/>
    </xf>
    <xf numFmtId="0" fontId="11" fillId="20" borderId="13" xfId="0" applyFont="1" applyFill="1" applyBorder="1" applyAlignment="1">
      <alignment horizontal="center" vertical="center"/>
    </xf>
    <xf numFmtId="0" fontId="11" fillId="21" borderId="13" xfId="0" applyFont="1" applyFill="1" applyBorder="1" applyAlignment="1">
      <alignment horizontal="center" vertical="center"/>
    </xf>
    <xf numFmtId="0" fontId="0" fillId="24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26" borderId="1" xfId="0" applyFill="1" applyBorder="1" applyAlignment="1">
      <alignment horizontal="center"/>
    </xf>
    <xf numFmtId="0" fontId="0" fillId="27" borderId="1" xfId="0" applyFill="1" applyBorder="1" applyAlignment="1">
      <alignment horizontal="center"/>
    </xf>
    <xf numFmtId="0" fontId="0" fillId="27" borderId="4" xfId="0" applyFill="1" applyBorder="1" applyAlignment="1">
      <alignment horizontal="center"/>
    </xf>
    <xf numFmtId="0" fontId="0" fillId="26" borderId="9" xfId="0" applyFill="1" applyBorder="1"/>
    <xf numFmtId="0" fontId="0" fillId="27" borderId="9" xfId="0" applyFill="1" applyBorder="1"/>
    <xf numFmtId="0" fontId="0" fillId="27" borderId="7" xfId="0" applyFill="1" applyBorder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 indent="1"/>
    </xf>
    <xf numFmtId="0" fontId="7" fillId="0" borderId="15" xfId="0" applyFont="1" applyBorder="1" applyAlignment="1">
      <alignment horizontal="center" vertical="center"/>
    </xf>
    <xf numFmtId="166" fontId="14" fillId="24" borderId="6" xfId="1" applyNumberFormat="1" applyFont="1" applyFill="1" applyBorder="1" applyAlignment="1">
      <alignment horizontal="center"/>
    </xf>
    <xf numFmtId="166" fontId="14" fillId="5" borderId="6" xfId="1" applyNumberFormat="1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164" fontId="0" fillId="2" borderId="6" xfId="0" applyNumberFormat="1" applyFill="1" applyBorder="1" applyAlignment="1">
      <alignment horizontal="center"/>
    </xf>
    <xf numFmtId="164" fontId="15" fillId="2" borderId="0" xfId="0" applyNumberFormat="1" applyFont="1" applyFill="1" applyAlignment="1">
      <alignment horizontal="center"/>
    </xf>
    <xf numFmtId="0" fontId="11" fillId="14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1" fillId="4" borderId="7" xfId="0" applyFont="1" applyFill="1" applyBorder="1" applyAlignment="1">
      <alignment horizontal="center" vertical="center" wrapText="1"/>
    </xf>
    <xf numFmtId="165" fontId="9" fillId="10" borderId="0" xfId="0" applyNumberFormat="1" applyFont="1" applyFill="1"/>
    <xf numFmtId="165" fontId="9" fillId="28" borderId="0" xfId="0" applyNumberFormat="1" applyFont="1" applyFill="1"/>
    <xf numFmtId="0" fontId="1" fillId="0" borderId="0" xfId="0" applyFont="1" applyAlignment="1">
      <alignment horizontal="center" vertical="center"/>
    </xf>
    <xf numFmtId="165" fontId="9" fillId="10" borderId="1" xfId="0" applyNumberFormat="1" applyFont="1" applyFill="1" applyBorder="1" applyAlignment="1">
      <alignment vertical="center"/>
    </xf>
    <xf numFmtId="165" fontId="9" fillId="28" borderId="1" xfId="0" applyNumberFormat="1" applyFont="1" applyFill="1" applyBorder="1" applyAlignment="1">
      <alignment vertical="center"/>
    </xf>
    <xf numFmtId="165" fontId="10" fillId="3" borderId="1" xfId="0" applyNumberFormat="1" applyFont="1" applyFill="1" applyBorder="1" applyAlignment="1">
      <alignment vertical="center"/>
    </xf>
    <xf numFmtId="165" fontId="9" fillId="12" borderId="1" xfId="0" applyNumberFormat="1" applyFont="1" applyFill="1" applyBorder="1" applyAlignment="1">
      <alignment vertical="center"/>
    </xf>
    <xf numFmtId="165" fontId="9" fillId="16" borderId="1" xfId="0" applyNumberFormat="1" applyFont="1" applyFill="1" applyBorder="1" applyAlignment="1">
      <alignment vertical="center"/>
    </xf>
    <xf numFmtId="0" fontId="11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17" borderId="1" xfId="0" applyFont="1" applyFill="1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1" fillId="29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25" borderId="16" xfId="0" applyFont="1" applyFill="1" applyBorder="1" applyAlignment="1">
      <alignment horizontal="center" vertical="center"/>
    </xf>
    <xf numFmtId="0" fontId="11" fillId="22" borderId="16" xfId="0" applyFont="1" applyFill="1" applyBorder="1" applyAlignment="1">
      <alignment horizontal="center" vertical="center"/>
    </xf>
    <xf numFmtId="166" fontId="19" fillId="24" borderId="6" xfId="1" applyNumberFormat="1" applyFont="1" applyFill="1" applyBorder="1" applyAlignment="1">
      <alignment horizontal="center" vertical="center"/>
    </xf>
    <xf numFmtId="166" fontId="19" fillId="5" borderId="6" xfId="1" applyNumberFormat="1" applyFont="1" applyFill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49" fontId="18" fillId="0" borderId="1" xfId="0" applyNumberFormat="1" applyFont="1" applyBorder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20" fontId="10" fillId="0" borderId="0" xfId="0" applyNumberFormat="1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3" fillId="0" borderId="2" xfId="0" applyFont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 vertical="center"/>
    </xf>
    <xf numFmtId="164" fontId="7" fillId="2" borderId="14" xfId="0" applyNumberFormat="1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164" fontId="16" fillId="10" borderId="4" xfId="0" applyNumberFormat="1" applyFont="1" applyFill="1" applyBorder="1" applyAlignment="1">
      <alignment horizontal="center" vertical="center"/>
    </xf>
    <xf numFmtId="164" fontId="16" fillId="10" borderId="14" xfId="0" applyNumberFormat="1" applyFont="1" applyFill="1" applyBorder="1" applyAlignment="1">
      <alignment horizontal="center" vertical="center"/>
    </xf>
    <xf numFmtId="164" fontId="16" fillId="10" borderId="6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1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left" vertical="center" indent="1"/>
    </xf>
    <xf numFmtId="0" fontId="9" fillId="5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9" fillId="0" borderId="4" xfId="0" applyFont="1" applyBorder="1" applyAlignment="1">
      <alignment horizontal="left" vertical="center" indent="1"/>
    </xf>
    <xf numFmtId="0" fontId="9" fillId="0" borderId="14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8" fillId="0" borderId="4" xfId="0" applyNumberFormat="1" applyFont="1" applyBorder="1" applyAlignment="1" applyProtection="1">
      <alignment horizontal="center"/>
      <protection locked="0"/>
    </xf>
    <xf numFmtId="164" fontId="8" fillId="0" borderId="6" xfId="0" applyNumberFormat="1" applyFont="1" applyBorder="1" applyAlignment="1" applyProtection="1">
      <alignment horizontal="center"/>
      <protection locked="0"/>
    </xf>
  </cellXfs>
  <cellStyles count="2">
    <cellStyle name="Normal" xfId="0" builtinId="0"/>
    <cellStyle name="Porcentaje" xfId="1" builtinId="5"/>
  </cellStyles>
  <dxfs count="592"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/>
        <i val="0"/>
        <color theme="5"/>
      </font>
    </dxf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/>
        <i val="0"/>
        <color theme="5"/>
      </font>
    </dxf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 val="0"/>
        <i val="0"/>
        <color theme="9" tint="-0.499984740745262"/>
      </font>
      <fill>
        <patternFill>
          <bgColor theme="9" tint="0.79998168889431442"/>
        </patternFill>
      </fill>
    </dxf>
    <dxf>
      <font>
        <b/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165" formatCode="_-[$$-409]* #,##0.00_ ;_-[$$-409]* \-#,##0.00\ ;_-[$$-409]* &quot;-&quot;??_ ;_-@_ "/>
      <fill>
        <patternFill patternType="solid">
          <fgColor indexed="64"/>
          <bgColor theme="6" tint="0.59999389629810485"/>
        </patternFill>
      </fill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165" formatCode="_-[$$-409]* #,##0.00_ ;_-[$$-409]* \-#,##0.00\ ;_-[$$-409]* &quot;-&quot;??_ ;_-@_ "/>
      <fill>
        <patternFill patternType="solid">
          <fgColor indexed="64"/>
          <bgColor theme="5" tint="0.79998168889431442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165" formatCode="_-[$$-409]* #,##0.00_ ;_-[$$-409]* \-#,##0.00\ ;_-[$$-409]* &quot;-&quot;??_ ;_-@_ "/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165" formatCode="_-[$$-409]* #,##0.00_ ;_-[$$-409]* \-#,##0.00\ ;_-[$$-409]* &quot;-&quot;??_ ;_-@_ "/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165" formatCode="_-[$$-409]* #,##0.00_ ;_-[$$-409]* \-#,##0.00\ ;_-[$$-409]* &quot;-&quot;??_ ;_-@_ "/>
      <fill>
        <patternFill patternType="solid">
          <fgColor indexed="64"/>
          <bgColor theme="7" tint="0.59999389629810485"/>
        </patternFill>
      </fill>
    </dxf>
    <dxf>
      <font>
        <b/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165" formatCode="_-[$$-409]* #,##0.00_ ;_-[$$-409]* \-#,##0.00\ ;_-[$$-409]* &quot;-&quot;??_ ;_-@_ 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165" formatCode="_-[$$-409]* #,##0.00_ ;_-[$$-409]* \-#,##0.00\ ;_-[$$-409]* &quot;-&quot;??_ ;_-@_ 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165" formatCode="_-[$$-409]* #,##0.00_ ;_-[$$-409]* \-#,##0.00\ ;_-[$$-409]* &quot;-&quot;??_ ;_-@_ "/>
      <fill>
        <patternFill patternType="solid">
          <fgColor indexed="64"/>
          <bgColor theme="6" tint="0.79998168889431442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165" formatCode="_-[$$-409]* #,##0.00_ ;_-[$$-409]* \-#,##0.00\ ;_-[$$-409]* &quot;-&quot;??_ ;_-@_ "/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1"/>
        <color theme="5"/>
        <name val="Century Gothic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9"/>
        <name val="Century Gothic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alignment horizontal="center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6"/>
        <name val="Century Gothic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font>
        <b/>
        <strike val="0"/>
        <outline val="0"/>
        <shadow val="0"/>
        <u val="none"/>
        <vertAlign val="baseline"/>
        <sz val="11"/>
        <color theme="6"/>
        <name val="Century Gothic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165" formatCode="_-[$$-409]* #,##0.00_ ;_-[$$-409]* \-#,##0.00\ ;_-[$$-409]* &quot;-&quot;??_ ;_-@_ "/>
      <fill>
        <patternFill patternType="solid">
          <fgColor indexed="64"/>
          <bgColor theme="6" tint="0.59999389629810485"/>
        </patternFill>
      </fill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165" formatCode="_-[$$-409]* #,##0.00_ ;_-[$$-409]* \-#,##0.00\ ;_-[$$-409]* &quot;-&quot;??_ ;_-@_ "/>
      <fill>
        <patternFill patternType="solid">
          <fgColor indexed="64"/>
          <bgColor theme="5" tint="0.79998168889431442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165" formatCode="_-[$$-409]* #,##0.00_ ;_-[$$-409]* \-#,##0.00\ ;_-[$$-409]* &quot;-&quot;??_ ;_-@_ "/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165" formatCode="_-[$$-409]* #,##0.00_ ;_-[$$-409]* \-#,##0.00\ ;_-[$$-409]* &quot;-&quot;??_ ;_-@_ "/>
      <fill>
        <patternFill patternType="solid">
          <fgColor indexed="64"/>
          <bgColor theme="0" tint="-4.9989318521683403E-2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165" formatCode="_-[$$-409]* #,##0.00_ ;_-[$$-409]* \-#,##0.00\ ;_-[$$-409]* &quot;-&quot;??_ ;_-@_ "/>
      <fill>
        <patternFill patternType="solid">
          <fgColor indexed="64"/>
          <bgColor theme="7" tint="0.59999389629810485"/>
        </patternFill>
      </fill>
    </dxf>
    <dxf>
      <font>
        <b/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165" formatCode="_-[$$-409]* #,##0.00_ ;_-[$$-409]* \-#,##0.00\ ;_-[$$-409]* &quot;-&quot;??_ ;_-@_ 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165" formatCode="_-[$$-409]* #,##0.00_ ;_-[$$-409]* \-#,##0.00\ ;_-[$$-409]* &quot;-&quot;??_ ;_-@_ 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5"/>
        <name val="Century Gothic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9"/>
        <name val="Century Gothic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entury Gothic"/>
        <family val="2"/>
        <scheme val="minor"/>
      </font>
      <numFmt numFmtId="25" formatCode="hh:mm"/>
      <fill>
        <patternFill patternType="none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6"/>
        <name val="Century Gothic"/>
        <family val="2"/>
        <scheme val="minor"/>
      </font>
      <numFmt numFmtId="0" formatCode="General"/>
      <fill>
        <patternFill patternType="none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6"/>
        <name val="Century Gothic"/>
        <family val="2"/>
        <scheme val="minor"/>
      </font>
      <numFmt numFmtId="164" formatCode="dd/mm/yyyy;@"/>
      <fill>
        <patternFill patternType="none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</font>
      <numFmt numFmtId="0" formatCode="General"/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6"/>
        </top>
        <bottom style="thin">
          <color theme="6"/>
        </bottom>
      </border>
    </dxf>
    <dxf>
      <font>
        <b val="0"/>
      </font>
      <numFmt numFmtId="0" formatCode="General"/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numFmt numFmtId="0" formatCode="General"/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</border>
    </dxf>
    <dxf>
      <font>
        <b val="0"/>
      </font>
      <numFmt numFmtId="0" formatCode="General"/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</border>
    </dxf>
    <dxf>
      <font>
        <b val="0"/>
      </font>
      <numFmt numFmtId="0" formatCode="General"/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</font>
      <numFmt numFmtId="0" formatCode="General"/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</font>
      <numFmt numFmtId="0" formatCode="General"/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</font>
      <numFmt numFmtId="0" formatCode="General"/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</font>
      <numFmt numFmtId="0" formatCode="General"/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</font>
      <numFmt numFmtId="0" formatCode="General"/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</font>
      <numFmt numFmtId="0" formatCode="General"/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numFmt numFmtId="0" formatCode="General"/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/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numFmt numFmtId="0" formatCode="General"/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numFmt numFmtId="166" formatCode="0.0%"/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numFmt numFmtId="166" formatCode="0.0%"/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numFmt numFmtId="0" formatCode="General"/>
      <fill>
        <patternFill patternType="solid">
          <fgColor indexed="64"/>
          <bgColor theme="6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numFmt numFmtId="30" formatCode="@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 outline="0">
        <top style="thin">
          <color rgb="FF14967C"/>
        </top>
      </border>
    </dxf>
    <dxf>
      <border outline="0">
        <left style="thin">
          <color rgb="FF14967C"/>
        </left>
        <right style="thin">
          <color rgb="FF14967C"/>
        </right>
        <top style="thin">
          <color rgb="FF14967C"/>
        </top>
        <bottom style="thin">
          <color rgb="FF14967C"/>
        </bottom>
      </border>
    </dxf>
    <dxf>
      <border outline="0">
        <bottom style="thin">
          <color rgb="FF14967C"/>
        </bottom>
      </border>
    </dxf>
    <dxf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/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DE3F7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indexed="64"/>
          <bgColor rgb="FFFFEBEB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numFmt numFmtId="0" formatCode="General"/>
      <fill>
        <patternFill patternType="solid">
          <fgColor indexed="64"/>
          <bgColor theme="2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numFmt numFmtId="164" formatCode="dd/mm/yyyy;@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border outline="0">
        <top style="thin">
          <color theme="6"/>
        </top>
      </border>
    </dxf>
    <dxf>
      <border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border outline="0">
        <bottom style="thin">
          <color theme="6"/>
        </bottom>
      </border>
    </dxf>
    <dxf>
      <numFmt numFmtId="13" formatCode="0%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_-[$$-409]* #,##0.00_ ;_-[$$-409]* \-#,##0.00\ ;_-[$$-409]* &quot;-&quot;??_ ;_-@_ 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</font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5" formatCode="hh:mm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65" formatCode="_-[$$-409]* #,##0.00_ ;_-[$$-409]* \-#,##0.00\ ;_-[$$-409]* &quot;-&quot;??_ ;_-@_ "/>
    </dxf>
    <dxf>
      <numFmt numFmtId="0" formatCode="General"/>
    </dxf>
    <dxf>
      <numFmt numFmtId="30" formatCode="@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7CD"/>
      <color rgb="FFFDE3F7"/>
      <color rgb="FFFFEBEB"/>
      <color rgb="FFFBCDF1"/>
      <color rgb="FFEE9E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67A941-6A9C-470F-8404-00C5DA50A2C1}" name="Tabla_Colaborador" displayName="Tabla_Colaborador" ref="B4:F34" totalsRowShown="0" headerRowDxfId="591">
  <autoFilter ref="B4:F34" xr:uid="{DC67A941-6A9C-470F-8404-00C5DA50A2C1}"/>
  <sortState xmlns:xlrd2="http://schemas.microsoft.com/office/spreadsheetml/2017/richdata2" ref="B5:E34">
    <sortCondition ref="D5:D34"/>
    <sortCondition ref="C5:C34"/>
  </sortState>
  <tableColumns count="5">
    <tableColumn id="1" xr3:uid="{18458E09-64BD-49DC-8E36-0E5ACE817B2A}" name="Código" dataDxfId="590"/>
    <tableColumn id="2" xr3:uid="{1DF60ADD-FF7A-4DE3-BA65-9D5CAA0C2247}" name="Apellidos y Nombres" dataDxfId="589"/>
    <tableColumn id="3" xr3:uid="{0D5894F2-C20A-4AF8-865B-BE6B0A17AE36}" name="Área"/>
    <tableColumn id="4" xr3:uid="{94BEF05F-F5A2-4867-88A0-367486A77D78}" name="Cargo"/>
    <tableColumn id="5" xr3:uid="{6CAFD4AC-CDDD-49BC-99AF-4C7B936237B2}" name="Sueldo Básico" dataDxfId="588"/>
  </tableColumns>
  <tableStyleInfo name="TableStyleLight11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F1A580-FC47-496D-BD7F-4A09F7DE0D51}" name="Tabla_Horario" displayName="Tabla_Horario" ref="B7:I16" totalsRowShown="0" headerRowDxfId="587" dataDxfId="586">
  <tableColumns count="8">
    <tableColumn id="8" xr3:uid="{710B3E40-CD10-4171-A504-FB334131B3CE}" name="Código Horario" dataDxfId="585">
      <calculatedColumnFormula>"HOR-"&amp;TEXT(ROW(A1),"00")</calculatedColumnFormula>
    </tableColumn>
    <tableColumn id="1" xr3:uid="{4AE6A6B9-BCD7-4E09-9A43-0C813EB3AB0B}" name="Entrada" dataDxfId="584"/>
    <tableColumn id="2" xr3:uid="{DE7A2745-79CB-4066-9231-833FCA04275A}" name="Entrada refrigerio" dataDxfId="583"/>
    <tableColumn id="3" xr3:uid="{4F505C7D-4393-4B4A-B6BA-83B9A1E1F52E}" name="Salida refrigerio" dataDxfId="582"/>
    <tableColumn id="7" xr3:uid="{8E825CF0-AE61-4844-8C57-8C600EDDB245}" name="Horas de refrigerio" dataDxfId="581">
      <calculatedColumnFormula>E8-D8</calculatedColumnFormula>
    </tableColumn>
    <tableColumn id="4" xr3:uid="{C591C46B-9C2C-4B7E-84FD-2A0DBA97E3AD}" name="Salida" dataDxfId="580"/>
    <tableColumn id="5" xr3:uid="{0864DE5F-A296-48DE-A848-7ACE099FAF3E}" name="Horario" dataDxfId="579">
      <calculatedColumnFormula>TEXT(C8,"hh:mm")&amp;" - "&amp;TEXT(G8,"hh:mm")</calculatedColumnFormula>
    </tableColumn>
    <tableColumn id="6" xr3:uid="{6B7B4ED3-2D54-4F3D-9506-BEA6F38FE900}" name="Horas de trabajo" dataDxfId="578">
      <calculatedColumnFormula>IF(Tabla_Horario[[#This Row],[Salida]]&lt;Tabla_Horario[[#This Row],[Entrada]],Tabla_Horario[[#This Row],[Salida]]+1-Tabla_Horario[[#This Row],[Entrada]],Tabla_Horario[[#This Row],[Salida]]-Tabla_Horario[[#This Row],[Entrada]])-Tabla_Horario[[#This Row],[Horas de refrigerio]]</calculatedColumnFormula>
    </tableColumn>
  </tableColumns>
  <tableStyleInfo name="TableStyleLight11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1CD7E1-DFCD-4F01-A421-F0189E6130CB}" name="Tabla_Tardanzas" displayName="Tabla_Tardanzas" ref="B22:D28" totalsRowShown="0" headerRowDxfId="577" dataDxfId="576">
  <tableColumns count="3">
    <tableColumn id="8" xr3:uid="{D51FB495-71C8-4FFC-83EC-B4AE4DB3CC45}" name="Tarde de" dataDxfId="575"/>
    <tableColumn id="1" xr3:uid="{9D6D2010-30B7-4FC0-A13D-2C3226E7F0C5}" name="Tarde a" dataDxfId="574"/>
    <tableColumn id="2" xr3:uid="{98168F3E-F906-4265-A8C0-BC550F45E91D}" name="Descuento" dataDxfId="573"/>
  </tableColumns>
  <tableStyleInfo name="TableStyleLight11" showFirstColumn="0" showLastColumn="0" showRowStripes="1" showColumnStripes="1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DB36B44-AA1A-4B00-BCC2-B2935765ED93}" name="Tabla_Tipo_Asis" displayName="Tabla_Tipo_Asis" ref="K4:L6" totalsRowShown="0" headerRowDxfId="572">
  <tableColumns count="2">
    <tableColumn id="1" xr3:uid="{9AB05553-3E63-4DC1-B5F1-F6FE58314065}" name="Código" dataDxfId="571"/>
    <tableColumn id="2" xr3:uid="{3725823D-E981-46A3-920A-E9B8D67B0174}" name="Tipos de Asistencia"/>
  </tableColumns>
  <tableStyleInfo name="TableStyleLight11" showFirstColumn="0" showLastColumn="0" showRowStripes="1" showColumnStripes="1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A28B97E-CA1E-41C4-945B-ACD59569C3D2}" name="Tabla_Tipo_Punt" displayName="Tabla_Tipo_Punt" ref="K22:L24" totalsRowShown="0" headerRowDxfId="570">
  <tableColumns count="2">
    <tableColumn id="1" xr3:uid="{75893099-DB7F-4FFC-8624-D05F10B2F130}" name="Código" dataDxfId="569"/>
    <tableColumn id="2" xr3:uid="{E066BDF4-ED98-4767-9E53-ECB7EE749E74}" name="Tipo de Puntualidad"/>
  </tableColumns>
  <tableStyleInfo name="TableStyleLight11" showFirstColumn="0" showLastColumn="0" showRowStripes="1" showColumnStripes="1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33F8D28-A449-49AD-BFBC-6AF1979799D8}" name="Tabla_Tipo_Falta" displayName="Tabla_Tipo_Falta" ref="K8:L16" totalsRowShown="0" headerRowDxfId="568">
  <tableColumns count="2">
    <tableColumn id="1" xr3:uid="{1F34F6B4-ACE7-45D9-8783-C4603E58A0D2}" name="Código" dataDxfId="567"/>
    <tableColumn id="2" xr3:uid="{291DD178-030B-4B6B-A74E-657CE1705A74}" name="Tipos de Falta"/>
  </tableColumns>
  <tableStyleInfo name="TableStyleLight11" showFirstColumn="0" showLastColumn="0" showRowStripes="1" showColumnStripes="1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301C3BF-99F4-44EF-A4D9-9A09692E47AF}" name="Tabla_Tipo_Tard" displayName="Tabla_Tipo_Tard" ref="K26:L28" totalsRowShown="0" headerRowDxfId="566">
  <tableColumns count="2">
    <tableColumn id="1" xr3:uid="{0582F7A9-27E3-4D97-839E-2A83497B7500}" name="Código" dataDxfId="565"/>
    <tableColumn id="2" xr3:uid="{BF1DAC53-A2DC-4ACB-B890-192F2FFA397C}" name="Tipo de Tardanza"/>
  </tableColumns>
  <tableStyleInfo name="TableStyleLight11" showFirstColumn="0" showLastColumn="0" showRowStripes="1" showColumnStripes="1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B5B86F9-8775-46C7-B6D0-125907DA8320}" name="Tabla12" displayName="Tabla12" ref="B33:D36" totalsRowShown="0" headerRowDxfId="564">
  <autoFilter ref="B33:D36" xr:uid="{9B5B86F9-8775-46C7-B6D0-125907DA8320}"/>
  <tableColumns count="3">
    <tableColumn id="1" xr3:uid="{0A309438-1B6D-471D-A1A8-7CAD46CA612A}" name="Desde (h)" dataDxfId="563"/>
    <tableColumn id="2" xr3:uid="{3D9B6123-636D-43B7-8B18-A90A874C81F2}" name="Hasta (h)" dataDxfId="562"/>
    <tableColumn id="3" xr3:uid="{13DBB673-8AE0-4439-9FD2-2CE7357945D0}" name="% de pago" dataDxfId="561"/>
  </tableColumns>
  <tableStyleInfo name="TableStyleLight11" showFirstColumn="0" showLastColumn="0" showRowStripes="1" showColumnStripes="1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EE26A8B-4F43-46EF-9403-0B4F8445D57B}" name="Resumen_Asis_Punt" displayName="Resumen_Asis_Punt" ref="B4:Q35" totalsRowShown="0" headerRowBorderDxfId="560" tableBorderDxfId="559" totalsRowBorderDxfId="558">
  <tableColumns count="16">
    <tableColumn id="1" xr3:uid="{9EF3008C-B6F9-422C-A335-EEB9D5095952}" name="FECHA" dataDxfId="557">
      <calculatedColumnFormula>Auxiliares!F3</calculatedColumnFormula>
    </tableColumn>
    <tableColumn id="2" xr3:uid="{EF64C861-A261-4ED5-A1A1-A3093F28D630}" name="NRO" dataDxfId="556">
      <calculatedColumnFormula>IFERROR(D5+E5,"")</calculatedColumnFormula>
    </tableColumn>
    <tableColumn id="3" xr3:uid="{528E97DC-68E4-41B9-A19C-988A096111A1}" name="A" dataDxfId="555">
      <calculatedColumnFormula array="1">IFERROR(INDIRECT(ADDRESS(4,COLUMN(N$1),4,1,TEXT($B5,"dd-mm-yy"))),"")</calculatedColumnFormula>
    </tableColumn>
    <tableColumn id="4" xr3:uid="{87C0FF7E-2974-49B4-A1DE-5C49539D5154}" name="F" dataDxfId="554">
      <calculatedColumnFormula array="1">IFERROR(INDIRECT(ADDRESS(4,COLUMN(O$1),4,1,TEXT($B5,"dd-mm-yy"))),"")</calculatedColumnFormula>
    </tableColumn>
    <tableColumn id="5" xr3:uid="{E6E2452B-1011-46D1-8A1E-17C8D6483833}" name="FI" dataDxfId="553">
      <calculatedColumnFormula array="1">IFERROR(INDIRECT(ADDRESS(4,COLUMN(P$1),4,1,TEXT($B5,"dd-mm-yy"))),"")</calculatedColumnFormula>
    </tableColumn>
    <tableColumn id="6" xr3:uid="{C68A1A38-56AF-44FD-8F2E-3F06ED203C26}" name="FJ" dataDxfId="552">
      <calculatedColumnFormula array="1">IFERROR(INDIRECT(ADDRESS(4,COLUMN(Q$1),4,1,TEXT($B5,"dd-mm-yy"))),"")</calculatedColumnFormula>
    </tableColumn>
    <tableColumn id="7" xr3:uid="{F5B19BB7-EB9E-4AF1-A277-3C6ABC35690D}" name="FM" dataDxfId="551">
      <calculatedColumnFormula array="1">IFERROR(INDIRECT(ADDRESS(4,COLUMN(R$1),4,1,TEXT($B5,"dd-mm-yy"))),"")</calculatedColumnFormula>
    </tableColumn>
    <tableColumn id="8" xr3:uid="{5894B537-07B6-4187-85A9-672E7C2CABB2}" name="FV" dataDxfId="550">
      <calculatedColumnFormula array="1">IFERROR(INDIRECT(ADDRESS(4,COLUMN(S$1),4,1,TEXT($B5,"dd-mm-yy"))),"")</calculatedColumnFormula>
    </tableColumn>
    <tableColumn id="9" xr3:uid="{9C5A1A5A-37D7-4CEA-94E9-F446618C95F6}" name="FC" dataDxfId="549">
      <calculatedColumnFormula array="1">IFERROR(INDIRECT(ADDRESS(4,COLUMN(T$1),4,1,TEXT($B5,"dd-mm-yy"))),"")</calculatedColumnFormula>
    </tableColumn>
    <tableColumn id="10" xr3:uid="{14A48242-D6DE-4B74-8CA9-9F24105C5023}" name="FD" dataDxfId="548">
      <calculatedColumnFormula array="1">IFERROR(INDIRECT(ADDRESS(4,COLUMN(U$1),4,1,TEXT($B5,"dd-mm-yy"))),"")</calculatedColumnFormula>
    </tableColumn>
    <tableColumn id="11" xr3:uid="{6AB17BAE-8404-4711-A6AA-FF40E5175323}" name="FE" dataDxfId="547">
      <calculatedColumnFormula array="1">IFERROR(INDIRECT(ADDRESS(4,COLUMN(V$1),4,1,TEXT($B5,"dd-mm-yy"))),"")</calculatedColumnFormula>
    </tableColumn>
    <tableColumn id="12" xr3:uid="{A6C717DB-6372-48CC-A78A-F91C553C1A31}" name="FS" dataDxfId="546">
      <calculatedColumnFormula array="1">IFERROR(INDIRECT(ADDRESS(4,COLUMN(W$1),4,1,TEXT($B5,"dd-mm-yy"))),"")</calculatedColumnFormula>
    </tableColumn>
    <tableColumn id="13" xr3:uid="{E416287F-473A-4699-8E84-84A064BAF911}" name="P" dataDxfId="545">
      <calculatedColumnFormula array="1">IFERROR(INDIRECT(ADDRESS(4,COLUMN(X$1),4,1,TEXT($B5,"dd-mm-yy"))),"")</calculatedColumnFormula>
    </tableColumn>
    <tableColumn id="14" xr3:uid="{81C82540-2A30-4CA0-96FE-85E6E1337864}" name="T" dataDxfId="544">
      <calculatedColumnFormula array="1">IFERROR(INDIRECT(ADDRESS(4,COLUMN(Y$1),4,1,TEXT($B5,"dd-mm-yy"))),"")</calculatedColumnFormula>
    </tableColumn>
    <tableColumn id="15" xr3:uid="{F96F502D-C90C-4E6D-8CB1-23233102A92F}" name="TI" dataDxfId="543">
      <calculatedColumnFormula array="1">IFERROR(INDIRECT(ADDRESS(4,COLUMN(Z$1),4,1,TEXT($B5,"dd-mm-yy"))),"")</calculatedColumnFormula>
    </tableColumn>
    <tableColumn id="16" xr3:uid="{13116B70-A33F-452C-8865-187607488AFF}" name="TJ" dataDxfId="542">
      <calculatedColumnFormula array="1">IFERROR(INDIRECT(ADDRESS(4,COLUMN(AA$1),4,1,TEXT($B5,"dd-mm-yy"))),"")</calculatedColumnFormula>
    </tableColumn>
  </tableColumns>
  <tableStyleInfo name="TableStyleLight1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7945848-8204-44E7-95C6-21345BD9A925}" name="Resumen_Asis_Colab" displayName="Resumen_Asis_Colab" ref="B6:QK36" totalsRowShown="0" headerRowBorderDxfId="541" tableBorderDxfId="540" totalsRowBorderDxfId="539">
  <tableColumns count="452">
    <tableColumn id="2" xr3:uid="{7FC6022A-0FE9-4334-984A-979545727340}" name="CÓDIGO" dataDxfId="538">
      <calculatedColumnFormula>Colaboradores!B5</calculatedColumnFormula>
    </tableColumn>
    <tableColumn id="1" xr3:uid="{3D22B61E-A5D2-41A0-AA9D-1F6629D2D7B5}" name="COLABORADOR" dataDxfId="537">
      <calculatedColumnFormula>Colaboradores!C5</calculatedColumnFormula>
    </tableColumn>
    <tableColumn id="46" xr3:uid="{90509886-B8AA-4277-9ADA-79944F65CF56}" name="%A" dataDxfId="536" dataCellStyle="Porcentaje">
      <calculatedColumnFormula>IFERROR(F7/$D$4,0)</calculatedColumnFormula>
    </tableColumn>
    <tableColumn id="47" xr3:uid="{62E794F3-5FEE-4553-B263-1E40F02915E0}" name="%P" dataDxfId="535" dataCellStyle="Porcentaje">
      <calculatedColumnFormula>IFERROR(P7/$D$4,0)</calculatedColumnFormula>
    </tableColumn>
    <tableColumn id="3" xr3:uid="{6EFF3702-5C1E-4CC7-82F0-8C84D0B858B7}" name="A" dataDxfId="534">
      <calculatedColumnFormula>IF(SUMIF($T$4:$AAB$4,F$6,$T7:$AAB7)=0,"",SUMIF($T$4:$AAB$4,F$6,$T7:$AAB7))</calculatedColumnFormula>
    </tableColumn>
    <tableColumn id="4" xr3:uid="{43BD7DA0-B2B7-4E62-B156-04172EE495BB}" name="F" dataDxfId="533">
      <calculatedColumnFormula>IF(SUMIF($T$4:$AAB$4,G$6,$T7:$AAB7)=0,"",SUMIF($T$4:$AAB$4,G$6,$T7:$AAB7))</calculatedColumnFormula>
    </tableColumn>
    <tableColumn id="5" xr3:uid="{D915B78D-4562-4F16-AD31-434EE5696E05}" name="FI" dataDxfId="532">
      <calculatedColumnFormula>IF(SUMIF($T$4:$AAB$4,H$6,$T7:$AAB7)=0,"",SUMIF($T$4:$AAB$4,H$6,$T7:$AAB7))</calculatedColumnFormula>
    </tableColumn>
    <tableColumn id="6" xr3:uid="{B9F0C317-F313-4489-9988-CAFB50AE6147}" name="FJ" dataDxfId="531">
      <calculatedColumnFormula>IF(SUMIF($T$4:$AAB$4,I$6,$T7:$AAB7)=0,"",SUMIF($T$4:$AAB$4,I$6,$T7:$AAB7))</calculatedColumnFormula>
    </tableColumn>
    <tableColumn id="7" xr3:uid="{6D63A334-118A-478A-8DDC-AEF6AA4AACDC}" name="FM" dataDxfId="530">
      <calculatedColumnFormula>IF(SUMIF($T$4:$AAB$4,J$6,$T7:$AAB7)=0,"",SUMIF($T$4:$AAB$4,J$6,$T7:$AAB7))</calculatedColumnFormula>
    </tableColumn>
    <tableColumn id="8" xr3:uid="{7249E004-B098-4C6F-869A-CAC411DA071D}" name="FV" dataDxfId="529">
      <calculatedColumnFormula>IF(SUMIF($T$4:$AAB$4,K$6,$T7:$AAB7)=0,"",SUMIF($T$4:$AAB$4,K$6,$T7:$AAB7))</calculatedColumnFormula>
    </tableColumn>
    <tableColumn id="9" xr3:uid="{83AECF1A-1FD1-4DE6-AF3D-F93CCC1AA2D5}" name="FC" dataDxfId="528">
      <calculatedColumnFormula>IF(SUMIF($T$4:$AAB$4,L$6,$T7:$AAB7)=0,"",SUMIF($T$4:$AAB$4,L$6,$T7:$AAB7))</calculatedColumnFormula>
    </tableColumn>
    <tableColumn id="10" xr3:uid="{CF870BB9-9B92-459C-8E3B-FE4520AAD0E6}" name="FD" dataDxfId="527">
      <calculatedColumnFormula>IF(SUMIF($T$4:$AAB$4,M$6,$T7:$AAB7)=0,"",SUMIF($T$4:$AAB$4,M$6,$T7:$AAB7))</calculatedColumnFormula>
    </tableColumn>
    <tableColumn id="11" xr3:uid="{AB7C1207-D087-4CC4-969B-8144B75C9164}" name="FE" dataDxfId="526">
      <calculatedColumnFormula>IF(SUMIF($T$4:$AAB$4,N$6,$T7:$AAB7)=0,"",SUMIF($T$4:$AAB$4,N$6,$T7:$AAB7))</calculatedColumnFormula>
    </tableColumn>
    <tableColumn id="12" xr3:uid="{092FB4F2-D726-4889-BD41-6758095A0058}" name="FS" dataDxfId="525">
      <calculatedColumnFormula>IF(SUMIF($T$4:$AAB$4,O$6,$T7:$AAB7)=0,"",SUMIF($T$4:$AAB$4,O$6,$T7:$AAB7))</calculatedColumnFormula>
    </tableColumn>
    <tableColumn id="13" xr3:uid="{5501D4A7-3A32-4A0C-B561-4C7959E106B0}" name="P" dataDxfId="524">
      <calculatedColumnFormula>IF(SUMIF($T$4:$AAB$4,P$6,$T7:$AAB7)=0,"",SUMIF($T$4:$AAB$4,P$6,$T7:$AAB7))</calculatedColumnFormula>
    </tableColumn>
    <tableColumn id="14" xr3:uid="{7518EBB2-9EE8-4176-ADBB-33D71E8714CC}" name="T" dataDxfId="523">
      <calculatedColumnFormula>IF(SUMIF($T$4:$AAB$4,Q$6,$T7:$AAB7)=0,"",SUMIF($T$4:$AAB$4,Q$6,$T7:$AAB7))</calculatedColumnFormula>
    </tableColumn>
    <tableColumn id="15" xr3:uid="{B27B6DFC-D7F5-4F37-AE2A-DE14FF2D06F3}" name="TI" dataDxfId="522">
      <calculatedColumnFormula>IF(SUMIF($T$4:$AAB$4,R$6,$T7:$AAB7)=0,"",SUMIF($T$4:$AAB$4,R$6,$T7:$AAB7))</calculatedColumnFormula>
    </tableColumn>
    <tableColumn id="16" xr3:uid="{D63A83E1-1579-452C-A646-CFCE45EF2B9F}" name="TJ" dataDxfId="521">
      <calculatedColumnFormula>IF(SUMIF($T$4:$AAB$4,S$6,$T7:$AAB7)=0,"",SUMIF($T$4:$AAB$4,S$6,$T7:$AAB7))</calculatedColumnFormula>
    </tableColumn>
    <tableColumn id="17" xr3:uid="{2EE46374-E7BF-4A80-9337-00E7B9E7FFE9}" name="A01" dataDxfId="520">
      <calculatedColumnFormula>IFERROR((VLOOKUP($B7,INDIRECT("'"&amp;TEXT(T$5,"dd-mm-yy")&amp;"'!$B$8:$AI$1000"),13,0)=$F$6)*1,"")</calculatedColumnFormula>
    </tableColumn>
    <tableColumn id="18" xr3:uid="{CBE4E360-BAA0-4935-9541-F23B3083488D}" name="F01" dataDxfId="519">
      <calculatedColumnFormula>IFERROR((VLOOKUP($B7,INDIRECT("'"&amp;TEXT(T$5,"dd-mm-yy")&amp;"'!$B$8:$AI$1000"),13,0)=$G$6)*1,"")</calculatedColumnFormula>
    </tableColumn>
    <tableColumn id="19" xr3:uid="{479606E7-5A08-4182-8294-DD4E9EBD5EF0}" name="FI01" dataDxfId="518">
      <calculatedColumnFormula>IFERROR((VLOOKUP($B7,INDIRECT("'"&amp;TEXT(T$5,"dd-mm-yy")&amp;"'!$B$8:$AI$1000"),14,0)=$H$6)*1,"")</calculatedColumnFormula>
    </tableColumn>
    <tableColumn id="20" xr3:uid="{87B5DB63-76A3-4AB7-AAFF-574EEA61A44A}" name="FJ01" dataDxfId="517">
      <calculatedColumnFormula>IFERROR((VLOOKUP($B7,INDIRECT("'"&amp;TEXT(T$5,"dd-mm-yy")&amp;"'!$B$8:$AI$1000"),14,0)=$I$6)*1,"")</calculatedColumnFormula>
    </tableColumn>
    <tableColumn id="21" xr3:uid="{A2B07598-C701-41A7-A0DB-69FC196CCF1B}" name="FM01" dataDxfId="516">
      <calculatedColumnFormula>IFERROR((VLOOKUP($B7,INDIRECT("'"&amp;TEXT(T$5,"dd-mm-yy")&amp;"'!$B$8:$AI$1000"),14,0)=$J$6)*1,"")</calculatedColumnFormula>
    </tableColumn>
    <tableColumn id="22" xr3:uid="{961DDBE4-7326-4769-8C5B-D9996CD34FA6}" name="FV01" dataDxfId="515">
      <calculatedColumnFormula>IFERROR((VLOOKUP($B7,INDIRECT("'"&amp;TEXT(T$5,"dd-mm-yy")&amp;"'!$B$8:$AI$1000"),14,0)=$K$6)*1,"")</calculatedColumnFormula>
    </tableColumn>
    <tableColumn id="23" xr3:uid="{48EB6BAF-6ECF-4673-BA62-F0A732207E38}" name="FC01" dataDxfId="514">
      <calculatedColumnFormula>IFERROR((VLOOKUP($B7,INDIRECT("'"&amp;TEXT(T$5,"dd-mm-yy")&amp;"'!$B$8:$AI$1000"),14,0)=$L$6)*1,"")</calculatedColumnFormula>
    </tableColumn>
    <tableColumn id="24" xr3:uid="{31781C85-D0F3-4FE6-B20A-B29832BE4345}" name="FD01" dataDxfId="513">
      <calculatedColumnFormula>IFERROR((VLOOKUP($B7,INDIRECT("'"&amp;TEXT(T$5,"dd-mm-yy")&amp;"'!$B$8:$AI$1000"),14,0)=$M$6)*1,"")</calculatedColumnFormula>
    </tableColumn>
    <tableColumn id="25" xr3:uid="{B4F5F1AB-22EB-4C29-BD58-D549313A64FD}" name="FE01" dataDxfId="512">
      <calculatedColumnFormula>IFERROR((VLOOKUP($B7,INDIRECT("'"&amp;TEXT(T$5,"dd-mm-yy")&amp;"'!$B$8:$AI$1000"),14,0)=$N$6)*1,"")</calculatedColumnFormula>
    </tableColumn>
    <tableColumn id="26" xr3:uid="{FC2C3E87-2071-4FE1-AD78-D308D6AE417D}" name="FS01" dataDxfId="511">
      <calculatedColumnFormula>IFERROR((VLOOKUP($B7,INDIRECT("'"&amp;TEXT(T$5,"dd-mm-yy")&amp;"'!$B$8:$AI$1000"),14,0)=$O$6)*1,"")</calculatedColumnFormula>
    </tableColumn>
    <tableColumn id="27" xr3:uid="{901FC79F-F289-4A4C-87E4-7839BBA20227}" name="P01" dataDxfId="510">
      <calculatedColumnFormula>IFERROR((VLOOKUP($B7,INDIRECT("'"&amp;TEXT(T$5,"dd-mm-yy")&amp;"'!$B$8:$AI$1000"),16,0)=$P$6)*1,"")</calculatedColumnFormula>
    </tableColumn>
    <tableColumn id="28" xr3:uid="{6F72B969-69D3-459B-A0F2-E10152603615}" name="T01" dataDxfId="509">
      <calculatedColumnFormula>IFERROR((VLOOKUP($B7,INDIRECT("'"&amp;TEXT(T$5,"dd-mm-yy")&amp;"'!$B$8:$AI$1000"),16,0)=$Q$6)*1,"")</calculatedColumnFormula>
    </tableColumn>
    <tableColumn id="29" xr3:uid="{A5179F68-04FB-4444-BEC8-124ECECF469F}" name="TI01" dataDxfId="508">
      <calculatedColumnFormula>IFERROR((VLOOKUP($B7,INDIRECT("'"&amp;TEXT(T$5,"dd-mm-yy")&amp;"'!$B$8:$AI$1000"),17,0)=$R$6)*1,"")</calculatedColumnFormula>
    </tableColumn>
    <tableColumn id="30" xr3:uid="{B68E44D0-6C9C-4E2D-9EA9-169FA8FC1CCB}" name="TJ01" dataDxfId="507">
      <calculatedColumnFormula>IFERROR((VLOOKUP($B7,INDIRECT("'"&amp;TEXT(T$5,"dd-mm-yy")&amp;"'!$B$8:$AI$1000"),17,0)=$S$6)*1,"")</calculatedColumnFormula>
    </tableColumn>
    <tableColumn id="31" xr3:uid="{A89128F7-193C-4D5E-8FC2-6950E74E9D68}" name="A02" dataDxfId="506">
      <calculatedColumnFormula>IFERROR((VLOOKUP($B7,INDIRECT("'"&amp;TEXT(AH$5,"dd-mm-yy")&amp;"'!$B$8:$AI$1000"),13,0)=$F$6)*1,"")</calculatedColumnFormula>
    </tableColumn>
    <tableColumn id="32" xr3:uid="{156DC2D1-733C-4C7E-90E6-6C9B8DA42907}" name="F02" dataDxfId="505">
      <calculatedColumnFormula>IFERROR((VLOOKUP($B7,INDIRECT("'"&amp;TEXT(AH$5,"dd-mm-yy")&amp;"'!$B$8:$AI$1000"),13,0)=$G$6)*1,"")</calculatedColumnFormula>
    </tableColumn>
    <tableColumn id="33" xr3:uid="{3B000000-9A19-4310-B253-AD3BECB6CA4C}" name="FI02" dataDxfId="504">
      <calculatedColumnFormula>IFERROR((VLOOKUP($B7,INDIRECT("'"&amp;TEXT(AH$5,"dd-mm-yy")&amp;"'!$B$8:$AI$1000"),14,0)=$H$6)*1,"")</calculatedColumnFormula>
    </tableColumn>
    <tableColumn id="34" xr3:uid="{227C98B9-63EF-4D23-8937-15117A440933}" name="FJ02" dataDxfId="503">
      <calculatedColumnFormula>IFERROR((VLOOKUP($B7,INDIRECT("'"&amp;TEXT(AH$5,"dd-mm-yy")&amp;"'!$B$8:$AI$1000"),14,0)=$I$6)*1,"")</calculatedColumnFormula>
    </tableColumn>
    <tableColumn id="35" xr3:uid="{93BBD4D6-53F2-405D-B7EE-DC0146E55A7B}" name="FM02" dataDxfId="502">
      <calculatedColumnFormula>IFERROR((VLOOKUP($B7,INDIRECT("'"&amp;TEXT(AH$5,"dd-mm-yy")&amp;"'!$B$8:$AI$1000"),14,0)=$J$6)*1,"")</calculatedColumnFormula>
    </tableColumn>
    <tableColumn id="36" xr3:uid="{9D3D8515-8815-49AE-8C13-B4616D825952}" name="FV02" dataDxfId="501">
      <calculatedColumnFormula>IFERROR((VLOOKUP($B7,INDIRECT("'"&amp;TEXT(AH$5,"dd-mm-yy")&amp;"'!$B$8:$AI$1000"),14,0)=$K$6)*1,"")</calculatedColumnFormula>
    </tableColumn>
    <tableColumn id="37" xr3:uid="{DF3F5E0D-E509-45BD-96F1-F88CC329C72A}" name="FC02" dataDxfId="500">
      <calculatedColumnFormula>IFERROR((VLOOKUP($B7,INDIRECT("'"&amp;TEXT(AH$5,"dd-mm-yy")&amp;"'!$B$8:$AI$1000"),14,0)=$L$6)*1,"")</calculatedColumnFormula>
    </tableColumn>
    <tableColumn id="38" xr3:uid="{7B01AB6B-BB45-40BE-8652-444853DFCFA1}" name="FD02" dataDxfId="499">
      <calculatedColumnFormula>IFERROR((VLOOKUP($B7,INDIRECT("'"&amp;TEXT(AH$5,"dd-mm-yy")&amp;"'!$B$8:$AI$1000"),14,0)=$M$6)*1,"")</calculatedColumnFormula>
    </tableColumn>
    <tableColumn id="39" xr3:uid="{B0D35EC2-35AF-49BA-A7D9-7688D3C20B7B}" name="FE02" dataDxfId="498">
      <calculatedColumnFormula>IFERROR((VLOOKUP($B7,INDIRECT("'"&amp;TEXT(AH$5,"dd-mm-yy")&amp;"'!$B$8:$AI$1000"),14,0)=$N$6)*1,"")</calculatedColumnFormula>
    </tableColumn>
    <tableColumn id="40" xr3:uid="{61A3D926-593D-41D6-B894-0DC93E61121C}" name="FS02" dataDxfId="497">
      <calculatedColumnFormula>IFERROR((VLOOKUP($B7,INDIRECT("'"&amp;TEXT(AH$5,"dd-mm-yy")&amp;"'!$B$8:$AI$1000"),14,0)=$O$6)*1,"")</calculatedColumnFormula>
    </tableColumn>
    <tableColumn id="41" xr3:uid="{49409BC1-7C5B-4E12-983C-530AB7940F97}" name="P02" dataDxfId="496">
      <calculatedColumnFormula>IFERROR((VLOOKUP($B7,INDIRECT("'"&amp;TEXT(AH$5,"dd-mm-yy")&amp;"'!$B$8:$AI$1000"),16,0)=$P$6)*1,"")</calculatedColumnFormula>
    </tableColumn>
    <tableColumn id="42" xr3:uid="{96C22755-DD41-4D76-8EAD-6F178F643309}" name="T02" dataDxfId="495">
      <calculatedColumnFormula>IFERROR((VLOOKUP($B7,INDIRECT("'"&amp;TEXT(AH$5,"dd-mm-yy")&amp;"'!$B$8:$AI$1000"),16,0)=$Q$6)*1,"")</calculatedColumnFormula>
    </tableColumn>
    <tableColumn id="43" xr3:uid="{0EDCCFF5-7242-4D29-94AC-8896BB154ED6}" name="TI02" dataDxfId="494">
      <calculatedColumnFormula>IFERROR((VLOOKUP($B7,INDIRECT("'"&amp;TEXT(AH$5,"dd-mm-yy")&amp;"'!$B$8:$AI$1000"),17,0)=$R$6)*1,"")</calculatedColumnFormula>
    </tableColumn>
    <tableColumn id="44" xr3:uid="{DE9FEC8D-3B33-49F4-A67C-BA881AAA2DA9}" name="TJ02" dataDxfId="493">
      <calculatedColumnFormula>IFERROR((VLOOKUP($B7,INDIRECT("'"&amp;TEXT(AH$5,"dd-mm-yy")&amp;"'!$B$8:$AI$1000"),17,0)=$S$6)*1,"")</calculatedColumnFormula>
    </tableColumn>
    <tableColumn id="48" xr3:uid="{6DD643AF-750E-4F2F-AA6B-541C1A19672A}" name="A03" dataDxfId="492">
      <calculatedColumnFormula>IFERROR((VLOOKUP($B7,INDIRECT("'"&amp;TEXT(AV$5,"dd-mm-yy")&amp;"'!$B$8:$AI$1000"),13,0)=$F$6)*1,"")</calculatedColumnFormula>
    </tableColumn>
    <tableColumn id="49" xr3:uid="{5EC1164C-7009-4119-9138-CDF724097E64}" name="F03" dataDxfId="491">
      <calculatedColumnFormula>IFERROR((VLOOKUP($B7,INDIRECT("'"&amp;TEXT(AV$5,"dd-mm-yy")&amp;"'!$B$8:$AI$1000"),13,0)=$G$6)*1,"")</calculatedColumnFormula>
    </tableColumn>
    <tableColumn id="50" xr3:uid="{FC2C216E-3DA9-4AB5-89A5-95D48249B1B7}" name="FI03" dataDxfId="490">
      <calculatedColumnFormula>IFERROR((VLOOKUP($B7,INDIRECT("'"&amp;TEXT(AV$5,"dd-mm-yy")&amp;"'!$B$8:$AI$1000"),14,0)=$H$6)*1,"")</calculatedColumnFormula>
    </tableColumn>
    <tableColumn id="51" xr3:uid="{A17D0F96-DF39-4AFE-AA7E-100AD5FEF883}" name="FJ03" dataDxfId="489">
      <calculatedColumnFormula>IFERROR((VLOOKUP($B7,INDIRECT("'"&amp;TEXT(AV$5,"dd-mm-yy")&amp;"'!$B$8:$AI$1000"),14,0)=$I$6)*1,"")</calculatedColumnFormula>
    </tableColumn>
    <tableColumn id="52" xr3:uid="{5497A5E5-DA51-4211-A5DF-21FCBD877C69}" name="FM03" dataDxfId="488">
      <calculatedColumnFormula>IFERROR((VLOOKUP($B7,INDIRECT("'"&amp;TEXT(AV$5,"dd-mm-yy")&amp;"'!$B$8:$AI$1000"),14,0)=$J$6)*1,"")</calculatedColumnFormula>
    </tableColumn>
    <tableColumn id="53" xr3:uid="{9343D41F-31DE-4316-BF41-39282250F051}" name="FV03" dataDxfId="487">
      <calculatedColumnFormula>IFERROR((VLOOKUP($B7,INDIRECT("'"&amp;TEXT(AV$5,"dd-mm-yy")&amp;"'!$B$8:$AI$1000"),14,0)=$K$6)*1,"")</calculatedColumnFormula>
    </tableColumn>
    <tableColumn id="54" xr3:uid="{02823150-4800-4D1A-B673-1F505218BAA6}" name="FC03" dataDxfId="486">
      <calculatedColumnFormula>IFERROR((VLOOKUP($B7,INDIRECT("'"&amp;TEXT(AV$5,"dd-mm-yy")&amp;"'!$B$8:$AI$1000"),14,0)=$L$6)*1,"")</calculatedColumnFormula>
    </tableColumn>
    <tableColumn id="55" xr3:uid="{66CE29B8-04A3-4410-8995-8B289DFEBB47}" name="FD03" dataDxfId="485">
      <calculatedColumnFormula>IFERROR((VLOOKUP($B7,INDIRECT("'"&amp;TEXT(AV$5,"dd-mm-yy")&amp;"'!$B$8:$AI$1000"),14,0)=$M$6)*1,"")</calculatedColumnFormula>
    </tableColumn>
    <tableColumn id="56" xr3:uid="{9A3DA147-A804-49FD-9136-27EF939DC18B}" name="FE03" dataDxfId="484">
      <calculatedColumnFormula>IFERROR((VLOOKUP($B7,INDIRECT("'"&amp;TEXT(AV$5,"dd-mm-yy")&amp;"'!$B$8:$AI$1000"),14,0)=$N$6)*1,"")</calculatedColumnFormula>
    </tableColumn>
    <tableColumn id="57" xr3:uid="{C1A9D353-918D-4923-8032-D10249BD27B8}" name="FS03" dataDxfId="483">
      <calculatedColumnFormula>IFERROR((VLOOKUP($B7,INDIRECT("'"&amp;TEXT(AV$5,"dd-mm-yy")&amp;"'!$B$8:$AI$1000"),14,0)=$O$6)*1,"")</calculatedColumnFormula>
    </tableColumn>
    <tableColumn id="58" xr3:uid="{C63D6F2B-213D-4EDC-9A57-A53542BDD655}" name="P03" dataDxfId="482">
      <calculatedColumnFormula>IFERROR((VLOOKUP($B7,INDIRECT("'"&amp;TEXT(AV$5,"dd-mm-yy")&amp;"'!$B$8:$AI$1000"),16,0)=$P$6)*1,"")</calculatedColumnFormula>
    </tableColumn>
    <tableColumn id="59" xr3:uid="{848F5970-9CA5-4A89-94B0-14D80BD6B4EA}" name="T03" dataDxfId="481">
      <calculatedColumnFormula>IFERROR((VLOOKUP($B7,INDIRECT("'"&amp;TEXT(AV$5,"dd-mm-yy")&amp;"'!$B$8:$AI$1000"),16,0)=$Q$6)*1,"")</calculatedColumnFormula>
    </tableColumn>
    <tableColumn id="60" xr3:uid="{0BAB5064-95F4-4423-A609-661A27643349}" name="TI03" dataDxfId="480">
      <calculatedColumnFormula>IFERROR((VLOOKUP($B7,INDIRECT("'"&amp;TEXT(AV$5,"dd-mm-yy")&amp;"'!$B$8:$AI$1000"),17,0)=$R$6)*1,"")</calculatedColumnFormula>
    </tableColumn>
    <tableColumn id="61" xr3:uid="{76B159FB-890C-4092-8A4E-CC9AE601D14C}" name="TJ03" dataDxfId="479">
      <calculatedColumnFormula>IFERROR((VLOOKUP($B7,INDIRECT("'"&amp;TEXT(AV$5,"dd-mm-yy")&amp;"'!$B$8:$AI$1000"),17,0)=$S$6)*1,"")</calculatedColumnFormula>
    </tableColumn>
    <tableColumn id="62" xr3:uid="{CE898BB2-F104-4610-B6D3-59BD94F9D8C1}" name="A04" dataDxfId="478">
      <calculatedColumnFormula>IFERROR((VLOOKUP($B7,INDIRECT("'"&amp;TEXT(BJ$5,"dd-mm-yy")&amp;"'!$B$8:$AI$1000"),13,0)=$F$6)*1,"")</calculatedColumnFormula>
    </tableColumn>
    <tableColumn id="63" xr3:uid="{4E6650A3-35DA-4556-9D3B-E3BA12D595ED}" name="F04" dataDxfId="477">
      <calculatedColumnFormula>IFERROR((VLOOKUP($B7,INDIRECT("'"&amp;TEXT(BJ$5,"dd-mm-yy")&amp;"'!$B$8:$AI$1000"),13,0)=$G$6)*1,"")</calculatedColumnFormula>
    </tableColumn>
    <tableColumn id="64" xr3:uid="{A248FA8A-DE18-4F86-B920-25BA1404A9AC}" name="FI04" dataDxfId="476">
      <calculatedColumnFormula>IFERROR((VLOOKUP($B7,INDIRECT("'"&amp;TEXT(BJ$5,"dd-mm-yy")&amp;"'!$B$8:$AI$1000"),14,0)=$H$6)*1,"")</calculatedColumnFormula>
    </tableColumn>
    <tableColumn id="65" xr3:uid="{BA54C7C3-C9B1-4CC4-9924-9C36FA54C47F}" name="FJ04" dataDxfId="475">
      <calculatedColumnFormula>IFERROR((VLOOKUP($B7,INDIRECT("'"&amp;TEXT(BJ$5,"dd-mm-yy")&amp;"'!$B$8:$AI$1000"),14,0)=$I$6)*1,"")</calculatedColumnFormula>
    </tableColumn>
    <tableColumn id="66" xr3:uid="{CF5C1617-0D3F-4438-BBBD-FD8E1686E5B3}" name="FM04" dataDxfId="474">
      <calculatedColumnFormula>IFERROR((VLOOKUP($B7,INDIRECT("'"&amp;TEXT(BJ$5,"dd-mm-yy")&amp;"'!$B$8:$AI$1000"),14,0)=$J$6)*1,"")</calculatedColumnFormula>
    </tableColumn>
    <tableColumn id="67" xr3:uid="{6A7C1976-8068-4E12-9781-04EE9CA2A1A0}" name="FV04" dataDxfId="473">
      <calculatedColumnFormula>IFERROR((VLOOKUP($B7,INDIRECT("'"&amp;TEXT(BJ$5,"dd-mm-yy")&amp;"'!$B$8:$AI$1000"),14,0)=$K$6)*1,"")</calculatedColumnFormula>
    </tableColumn>
    <tableColumn id="68" xr3:uid="{D8DCCC59-3767-46CD-89B4-E3980AF3BD32}" name="FC04" dataDxfId="472">
      <calculatedColumnFormula>IFERROR((VLOOKUP($B7,INDIRECT("'"&amp;TEXT(BJ$5,"dd-mm-yy")&amp;"'!$B$8:$AI$1000"),14,0)=$L$6)*1,"")</calculatedColumnFormula>
    </tableColumn>
    <tableColumn id="69" xr3:uid="{05FF17E8-F6CA-4646-B67D-5CA7E8A8A68A}" name="FD04" dataDxfId="471">
      <calculatedColumnFormula>IFERROR((VLOOKUP($B7,INDIRECT("'"&amp;TEXT(BJ$5,"dd-mm-yy")&amp;"'!$B$8:$AI$1000"),14,0)=$M$6)*1,"")</calculatedColumnFormula>
    </tableColumn>
    <tableColumn id="70" xr3:uid="{2DB13A1F-4461-4056-94EE-5B862A50C96D}" name="FE04" dataDxfId="470">
      <calculatedColumnFormula>IFERROR((VLOOKUP($B7,INDIRECT("'"&amp;TEXT(BJ$5,"dd-mm-yy")&amp;"'!$B$8:$AI$1000"),14,0)=$N$6)*1,"")</calculatedColumnFormula>
    </tableColumn>
    <tableColumn id="71" xr3:uid="{FF7C2866-9F16-40FF-BD1F-D61E136F9958}" name="FS04" dataDxfId="469">
      <calculatedColumnFormula>IFERROR((VLOOKUP($B7,INDIRECT("'"&amp;TEXT(BJ$5,"dd-mm-yy")&amp;"'!$B$8:$AI$1000"),14,0)=$O$6)*1,"")</calculatedColumnFormula>
    </tableColumn>
    <tableColumn id="72" xr3:uid="{70B7531E-3D2E-44E3-B295-E5E1C1FEC80C}" name="P04" dataDxfId="468">
      <calculatedColumnFormula>IFERROR((VLOOKUP($B7,INDIRECT("'"&amp;TEXT(BJ$5,"dd-mm-yy")&amp;"'!$B$8:$AI$1000"),16,0)=$P$6)*1,"")</calculatedColumnFormula>
    </tableColumn>
    <tableColumn id="73" xr3:uid="{00930C99-55D4-4759-9404-EE845A931A65}" name="T04" dataDxfId="467">
      <calculatedColumnFormula>IFERROR((VLOOKUP($B7,INDIRECT("'"&amp;TEXT(BJ$5,"dd-mm-yy")&amp;"'!$B$8:$AI$1000"),16,0)=$Q$6)*1,"")</calculatedColumnFormula>
    </tableColumn>
    <tableColumn id="74" xr3:uid="{108D6C3B-AC72-4B98-9119-A207459722BD}" name="TI04" dataDxfId="466">
      <calculatedColumnFormula>IFERROR((VLOOKUP($B7,INDIRECT("'"&amp;TEXT(BJ$5,"dd-mm-yy")&amp;"'!$B$8:$AI$1000"),17,0)=$R$6)*1,"")</calculatedColumnFormula>
    </tableColumn>
    <tableColumn id="75" xr3:uid="{ED82761D-2DF9-48EF-AB9E-CBEAA5EC837C}" name="TJ04" dataDxfId="465">
      <calculatedColumnFormula>IFERROR((VLOOKUP($B7,INDIRECT("'"&amp;TEXT(BJ$5,"dd-mm-yy")&amp;"'!$B$8:$AI$1000"),17,0)=$S$6)*1,"")</calculatedColumnFormula>
    </tableColumn>
    <tableColumn id="76" xr3:uid="{BBA55ABC-5B11-4927-ACD7-189B0C02F496}" name="A05" dataDxfId="464">
      <calculatedColumnFormula>IFERROR((VLOOKUP($B7,INDIRECT("'"&amp;TEXT(BX$5,"dd-mm-yy")&amp;"'!$B$8:$AI$1000"),13,0)=$F$6)*1,"")</calculatedColumnFormula>
    </tableColumn>
    <tableColumn id="77" xr3:uid="{1AFD0B01-ED0A-4895-85A8-09BF75ABAE9C}" name="F05" dataDxfId="463">
      <calculatedColumnFormula>IFERROR((VLOOKUP($B7,INDIRECT("'"&amp;TEXT(BX$5,"dd-mm-yy")&amp;"'!$B$8:$AI$1000"),13,0)=$G$6)*1,"")</calculatedColumnFormula>
    </tableColumn>
    <tableColumn id="78" xr3:uid="{A81467C3-F525-4971-954D-DEC4B53B6C26}" name="FI05" dataDxfId="462">
      <calculatedColumnFormula>IFERROR((VLOOKUP($B7,INDIRECT("'"&amp;TEXT(BX$5,"dd-mm-yy")&amp;"'!$B$8:$AI$1000"),14,0)=$H$6)*1,"")</calculatedColumnFormula>
    </tableColumn>
    <tableColumn id="79" xr3:uid="{1A26D652-B8C9-455C-B2A4-36876D6C45BC}" name="FJ05" dataDxfId="461">
      <calculatedColumnFormula>IFERROR((VLOOKUP($B7,INDIRECT("'"&amp;TEXT(BX$5,"dd-mm-yy")&amp;"'!$B$8:$AI$1000"),14,0)=$I$6)*1,"")</calculatedColumnFormula>
    </tableColumn>
    <tableColumn id="80" xr3:uid="{7BEA825D-2E09-46AA-B71F-AECCBB19F1F5}" name="FM05" dataDxfId="460">
      <calculatedColumnFormula>IFERROR((VLOOKUP($B7,INDIRECT("'"&amp;TEXT(BX$5,"dd-mm-yy")&amp;"'!$B$8:$AI$1000"),14,0)=$J$6)*1,"")</calculatedColumnFormula>
    </tableColumn>
    <tableColumn id="81" xr3:uid="{911C7452-6B62-436F-9CF7-1B3DB599932A}" name="FV05" dataDxfId="459">
      <calculatedColumnFormula>IFERROR((VLOOKUP($B7,INDIRECT("'"&amp;TEXT(BX$5,"dd-mm-yy")&amp;"'!$B$8:$AI$1000"),14,0)=$K$6)*1,"")</calculatedColumnFormula>
    </tableColumn>
    <tableColumn id="82" xr3:uid="{8EDC07DD-B938-4FCD-9178-35F073E57792}" name="FC05" dataDxfId="458">
      <calculatedColumnFormula>IFERROR((VLOOKUP($B7,INDIRECT("'"&amp;TEXT(BX$5,"dd-mm-yy")&amp;"'!$B$8:$AI$1000"),14,0)=$L$6)*1,"")</calculatedColumnFormula>
    </tableColumn>
    <tableColumn id="83" xr3:uid="{1139F184-0898-4F2A-8715-9473F694F10D}" name="FD05" dataDxfId="457">
      <calculatedColumnFormula>IFERROR((VLOOKUP($B7,INDIRECT("'"&amp;TEXT(BX$5,"dd-mm-yy")&amp;"'!$B$8:$AI$1000"),14,0)=$M$6)*1,"")</calculatedColumnFormula>
    </tableColumn>
    <tableColumn id="84" xr3:uid="{010B0560-66F1-465D-B923-2DD3D56ACC93}" name="FE05" dataDxfId="456">
      <calculatedColumnFormula>IFERROR((VLOOKUP($B7,INDIRECT("'"&amp;TEXT(BX$5,"dd-mm-yy")&amp;"'!$B$8:$AI$1000"),14,0)=$N$6)*1,"")</calculatedColumnFormula>
    </tableColumn>
    <tableColumn id="85" xr3:uid="{A626D478-E09E-4D00-8785-D3A1E680C7C2}" name="FS05" dataDxfId="455">
      <calculatedColumnFormula>IFERROR((VLOOKUP($B7,INDIRECT("'"&amp;TEXT(BX$5,"dd-mm-yy")&amp;"'!$B$8:$AI$1000"),14,0)=$O$6)*1,"")</calculatedColumnFormula>
    </tableColumn>
    <tableColumn id="86" xr3:uid="{4C1499B8-4E04-4AE4-A74C-3A1F425A8375}" name="P05" dataDxfId="454">
      <calculatedColumnFormula>IFERROR((VLOOKUP($B7,INDIRECT("'"&amp;TEXT(BX$5,"dd-mm-yy")&amp;"'!$B$8:$AI$1000"),16,0)=$P$6)*1,"")</calculatedColumnFormula>
    </tableColumn>
    <tableColumn id="87" xr3:uid="{1848FEE9-9995-4669-ABC1-A45E1D565F3F}" name="T05" dataDxfId="453">
      <calculatedColumnFormula>IFERROR((VLOOKUP($B7,INDIRECT("'"&amp;TEXT(BX$5,"dd-mm-yy")&amp;"'!$B$8:$AI$1000"),16,0)=$Q$6)*1,"")</calculatedColumnFormula>
    </tableColumn>
    <tableColumn id="88" xr3:uid="{B8135294-24D7-49BC-A921-96AA7712A789}" name="TI05" dataDxfId="452">
      <calculatedColumnFormula>IFERROR((VLOOKUP($B7,INDIRECT("'"&amp;TEXT(BX$5,"dd-mm-yy")&amp;"'!$B$8:$AI$1000"),17,0)=$R$6)*1,"")</calculatedColumnFormula>
    </tableColumn>
    <tableColumn id="89" xr3:uid="{A8CA94D7-7800-495A-8054-4D5934DCEECF}" name="TJ05" dataDxfId="451">
      <calculatedColumnFormula>IFERROR((VLOOKUP($B7,INDIRECT("'"&amp;TEXT(BX$5,"dd-mm-yy")&amp;"'!$B$8:$AI$1000"),17,0)=$S$6)*1,"")</calculatedColumnFormula>
    </tableColumn>
    <tableColumn id="90" xr3:uid="{F26D0153-B035-4F13-AB41-46F14605CC0C}" name="A06" dataDxfId="450">
      <calculatedColumnFormula>IFERROR((VLOOKUP($B7,INDIRECT("'"&amp;TEXT(CL$5,"dd-mm-yy")&amp;"'!$B$8:$AI$1000"),13,0)=$F$6)*1,"")</calculatedColumnFormula>
    </tableColumn>
    <tableColumn id="91" xr3:uid="{5A2FD837-25AC-4EC4-9F88-4131060FB675}" name="F06" dataDxfId="449">
      <calculatedColumnFormula>IFERROR((VLOOKUP($B7,INDIRECT("'"&amp;TEXT(CL$5,"dd-mm-yy")&amp;"'!$B$8:$AI$1000"),13,0)=$G$6)*1,"")</calculatedColumnFormula>
    </tableColumn>
    <tableColumn id="92" xr3:uid="{5C214F37-4009-405C-B7CA-6753EFC9FF93}" name="FI06" dataDxfId="448">
      <calculatedColumnFormula>IFERROR((VLOOKUP($B7,INDIRECT("'"&amp;TEXT(CL$5,"dd-mm-yy")&amp;"'!$B$8:$AI$1000"),14,0)=$H$6)*1,"")</calculatedColumnFormula>
    </tableColumn>
    <tableColumn id="93" xr3:uid="{14A4E42B-6F80-4D71-A1D6-C47E72BE5A56}" name="FJ06" dataDxfId="447">
      <calculatedColumnFormula>IFERROR((VLOOKUP($B7,INDIRECT("'"&amp;TEXT(CL$5,"dd-mm-yy")&amp;"'!$B$8:$AI$1000"),14,0)=$I$6)*1,"")</calculatedColumnFormula>
    </tableColumn>
    <tableColumn id="94" xr3:uid="{054A8AAC-EB1C-4F89-AD21-8802D83F56FE}" name="FM06" dataDxfId="446">
      <calculatedColumnFormula>IFERROR((VLOOKUP($B7,INDIRECT("'"&amp;TEXT(CL$5,"dd-mm-yy")&amp;"'!$B$8:$AI$1000"),14,0)=$J$6)*1,"")</calculatedColumnFormula>
    </tableColumn>
    <tableColumn id="95" xr3:uid="{F8F17EC1-E7BB-4118-8B1A-CB9BD653032D}" name="FV06" dataDxfId="445">
      <calculatedColumnFormula>IFERROR((VLOOKUP($B7,INDIRECT("'"&amp;TEXT(CL$5,"dd-mm-yy")&amp;"'!$B$8:$AI$1000"),14,0)=$K$6)*1,"")</calculatedColumnFormula>
    </tableColumn>
    <tableColumn id="96" xr3:uid="{DCFEB5F1-9E0B-472F-89B7-849E17BFA7F5}" name="FC06" dataDxfId="444">
      <calculatedColumnFormula>IFERROR((VLOOKUP($B7,INDIRECT("'"&amp;TEXT(CL$5,"dd-mm-yy")&amp;"'!$B$8:$AI$1000"),14,0)=$L$6)*1,"")</calculatedColumnFormula>
    </tableColumn>
    <tableColumn id="97" xr3:uid="{06740CF5-4293-44A3-ACBA-D60D3A8605A2}" name="FD06" dataDxfId="443">
      <calculatedColumnFormula>IFERROR((VLOOKUP($B7,INDIRECT("'"&amp;TEXT(CL$5,"dd-mm-yy")&amp;"'!$B$8:$AI$1000"),14,0)=$M$6)*1,"")</calculatedColumnFormula>
    </tableColumn>
    <tableColumn id="98" xr3:uid="{B6B57EDC-3F76-4764-9744-F92CAD33061B}" name="FE06" dataDxfId="442">
      <calculatedColumnFormula>IFERROR((VLOOKUP($B7,INDIRECT("'"&amp;TEXT(CL$5,"dd-mm-yy")&amp;"'!$B$8:$AI$1000"),14,0)=$N$6)*1,"")</calculatedColumnFormula>
    </tableColumn>
    <tableColumn id="99" xr3:uid="{4CA88DCA-A067-4B90-BA2C-BE1D59F99982}" name="FS06" dataDxfId="441">
      <calculatedColumnFormula>IFERROR((VLOOKUP($B7,INDIRECT("'"&amp;TEXT(CL$5,"dd-mm-yy")&amp;"'!$B$8:$AI$1000"),14,0)=$O$6)*1,"")</calculatedColumnFormula>
    </tableColumn>
    <tableColumn id="100" xr3:uid="{E9C3D3FF-9807-4188-9FE2-535055A5553D}" name="P06" dataDxfId="440">
      <calculatedColumnFormula>IFERROR((VLOOKUP($B7,INDIRECT("'"&amp;TEXT(CL$5,"dd-mm-yy")&amp;"'!$B$8:$AI$1000"),16,0)=$P$6)*1,"")</calculatedColumnFormula>
    </tableColumn>
    <tableColumn id="101" xr3:uid="{F479E196-7891-4D96-8C55-D30E15A0FEFF}" name="T06" dataDxfId="439">
      <calculatedColumnFormula>IFERROR((VLOOKUP($B7,INDIRECT("'"&amp;TEXT(CL$5,"dd-mm-yy")&amp;"'!$B$8:$AI$1000"),16,0)=$Q$6)*1,"")</calculatedColumnFormula>
    </tableColumn>
    <tableColumn id="102" xr3:uid="{D4449A49-773B-483E-ACE6-6BC087019D68}" name="TI06" dataDxfId="438">
      <calculatedColumnFormula>IFERROR((VLOOKUP($B7,INDIRECT("'"&amp;TEXT(CL$5,"dd-mm-yy")&amp;"'!$B$8:$AI$1000"),17,0)=$R$6)*1,"")</calculatedColumnFormula>
    </tableColumn>
    <tableColumn id="103" xr3:uid="{F6FD0D18-B310-47EB-95CE-64BA6C79EDE1}" name="TJ06" dataDxfId="437">
      <calculatedColumnFormula>IFERROR((VLOOKUP($B7,INDIRECT("'"&amp;TEXT(CL$5,"dd-mm-yy")&amp;"'!$B$8:$AI$1000"),17,0)=$S$6)*1,"")</calculatedColumnFormula>
    </tableColumn>
    <tableColumn id="104" xr3:uid="{CB87ADEE-9D1D-461C-92AD-388E7E86145F}" name="A07" dataDxfId="436">
      <calculatedColumnFormula>IFERROR((VLOOKUP($B7,INDIRECT("'"&amp;TEXT(CZ$5,"dd-mm-yy")&amp;"'!$B$8:$AI$1000"),13,0)=$F$6)*1,"")</calculatedColumnFormula>
    </tableColumn>
    <tableColumn id="105" xr3:uid="{419B2508-B450-4F29-97C8-B949BE8E3E57}" name="F07" dataDxfId="435">
      <calculatedColumnFormula>IFERROR((VLOOKUP($B7,INDIRECT("'"&amp;TEXT(CZ$5,"dd-mm-yy")&amp;"'!$B$8:$AI$1000"),13,0)=$G$6)*1,"")</calculatedColumnFormula>
    </tableColumn>
    <tableColumn id="106" xr3:uid="{BF09752C-CF22-4443-AE3B-192BF3A90FE5}" name="FI07" dataDxfId="434">
      <calculatedColumnFormula>IFERROR((VLOOKUP($B7,INDIRECT("'"&amp;TEXT(CZ$5,"dd-mm-yy")&amp;"'!$B$8:$AI$1000"),14,0)=$H$6)*1,"")</calculatedColumnFormula>
    </tableColumn>
    <tableColumn id="107" xr3:uid="{2F29FE6D-E2F5-4ECA-9E34-FE4B93C00A31}" name="FJ07" dataDxfId="433">
      <calculatedColumnFormula>IFERROR((VLOOKUP($B7,INDIRECT("'"&amp;TEXT(CZ$5,"dd-mm-yy")&amp;"'!$B$8:$AI$1000"),14,0)=$I$6)*1,"")</calculatedColumnFormula>
    </tableColumn>
    <tableColumn id="108" xr3:uid="{D69A8CB9-5ECE-470D-83AE-1B1AA7CEC61E}" name="FM07" dataDxfId="432">
      <calculatedColumnFormula>IFERROR((VLOOKUP($B7,INDIRECT("'"&amp;TEXT(CZ$5,"dd-mm-yy")&amp;"'!$B$8:$AI$1000"),14,0)=$J$6)*1,"")</calculatedColumnFormula>
    </tableColumn>
    <tableColumn id="109" xr3:uid="{EDAD0428-D1C7-470D-9A6C-C08D4C52F461}" name="FV07" dataDxfId="431">
      <calculatedColumnFormula>IFERROR((VLOOKUP($B7,INDIRECT("'"&amp;TEXT(CZ$5,"dd-mm-yy")&amp;"'!$B$8:$AI$1000"),14,0)=$K$6)*1,"")</calculatedColumnFormula>
    </tableColumn>
    <tableColumn id="110" xr3:uid="{CCEC2EC3-D2C0-4962-B145-9C83E003D457}" name="FC07" dataDxfId="430">
      <calculatedColumnFormula>IFERROR((VLOOKUP($B7,INDIRECT("'"&amp;TEXT(CZ$5,"dd-mm-yy")&amp;"'!$B$8:$AI$1000"),14,0)=$L$6)*1,"")</calculatedColumnFormula>
    </tableColumn>
    <tableColumn id="111" xr3:uid="{1DF22FDF-1D8C-4F0C-BC24-EDC575842DD4}" name="FD07" dataDxfId="429">
      <calculatedColumnFormula>IFERROR((VLOOKUP($B7,INDIRECT("'"&amp;TEXT(CZ$5,"dd-mm-yy")&amp;"'!$B$8:$AI$1000"),14,0)=$M$6)*1,"")</calculatedColumnFormula>
    </tableColumn>
    <tableColumn id="112" xr3:uid="{D0515E0E-6B65-4A18-80F8-F120D73A2DF7}" name="FE07" dataDxfId="428">
      <calculatedColumnFormula>IFERROR((VLOOKUP($B7,INDIRECT("'"&amp;TEXT(CZ$5,"dd-mm-yy")&amp;"'!$B$8:$AI$1000"),14,0)=$N$6)*1,"")</calculatedColumnFormula>
    </tableColumn>
    <tableColumn id="113" xr3:uid="{4D031E04-2986-43C3-B8D7-9A14CD9E5F70}" name="FS07" dataDxfId="427">
      <calculatedColumnFormula>IFERROR((VLOOKUP($B7,INDIRECT("'"&amp;TEXT(CZ$5,"dd-mm-yy")&amp;"'!$B$8:$AI$1000"),14,0)=$O$6)*1,"")</calculatedColumnFormula>
    </tableColumn>
    <tableColumn id="114" xr3:uid="{F86ECD01-A524-46A7-8C1F-8EB63BFE9553}" name="P07" dataDxfId="426">
      <calculatedColumnFormula>IFERROR((VLOOKUP($B7,INDIRECT("'"&amp;TEXT(CZ$5,"dd-mm-yy")&amp;"'!$B$8:$AI$1000"),16,0)=$P$6)*1,"")</calculatedColumnFormula>
    </tableColumn>
    <tableColumn id="115" xr3:uid="{A46A1505-CD93-4BC0-B6F6-AB2AF6BE6D83}" name="T07" dataDxfId="425">
      <calculatedColumnFormula>IFERROR((VLOOKUP($B7,INDIRECT("'"&amp;TEXT(CZ$5,"dd-mm-yy")&amp;"'!$B$8:$AI$1000"),16,0)=$Q$6)*1,"")</calculatedColumnFormula>
    </tableColumn>
    <tableColumn id="116" xr3:uid="{0BDA7EC4-A52A-4066-BA29-DB7C64D5CB2B}" name="TI07" dataDxfId="424">
      <calculatedColumnFormula>IFERROR((VLOOKUP($B7,INDIRECT("'"&amp;TEXT(CZ$5,"dd-mm-yy")&amp;"'!$B$8:$AI$1000"),17,0)=$R$6)*1,"")</calculatedColumnFormula>
    </tableColumn>
    <tableColumn id="117" xr3:uid="{D8CD8FD1-65F9-49B3-8C63-F763466E6484}" name="TJ07" dataDxfId="423">
      <calculatedColumnFormula>IFERROR((VLOOKUP($B7,INDIRECT("'"&amp;TEXT(CZ$5,"dd-mm-yy")&amp;"'!$B$8:$AI$1000"),17,0)=$S$6)*1,"")</calculatedColumnFormula>
    </tableColumn>
    <tableColumn id="118" xr3:uid="{2A266A67-7F6A-459A-AE0B-86C7F6C047E3}" name="A08" dataDxfId="422">
      <calculatedColumnFormula>IFERROR((VLOOKUP($B7,INDIRECT("'"&amp;TEXT(DN$5,"dd-mm-yy")&amp;"'!$B$8:$AI$1000"),13,0)=$F$6)*1,"")</calculatedColumnFormula>
    </tableColumn>
    <tableColumn id="119" xr3:uid="{714E3C45-97ED-4586-A6CD-922325A530BF}" name="F08" dataDxfId="421">
      <calculatedColumnFormula>IFERROR((VLOOKUP($B7,INDIRECT("'"&amp;TEXT(DN$5,"dd-mm-yy")&amp;"'!$B$8:$AI$1000"),13,0)=$G$6)*1,"")</calculatedColumnFormula>
    </tableColumn>
    <tableColumn id="120" xr3:uid="{0B1E893F-E4B6-4A4D-A087-74E4FC7C8A79}" name="FI08" dataDxfId="420">
      <calculatedColumnFormula>IFERROR((VLOOKUP($B7,INDIRECT("'"&amp;TEXT(DN$5,"dd-mm-yy")&amp;"'!$B$8:$AI$1000"),14,0)=$H$6)*1,"")</calculatedColumnFormula>
    </tableColumn>
    <tableColumn id="121" xr3:uid="{15CE5CE0-FC49-4CBF-BE71-1D4A541E1EE8}" name="FJ08" dataDxfId="419">
      <calculatedColumnFormula>IFERROR((VLOOKUP($B7,INDIRECT("'"&amp;TEXT(DN$5,"dd-mm-yy")&amp;"'!$B$8:$AI$1000"),14,0)=$I$6)*1,"")</calculatedColumnFormula>
    </tableColumn>
    <tableColumn id="122" xr3:uid="{C66100F3-0C5C-4458-BD97-CEC28B1D2559}" name="FM08" dataDxfId="418">
      <calculatedColumnFormula>IFERROR((VLOOKUP($B7,INDIRECT("'"&amp;TEXT(DN$5,"dd-mm-yy")&amp;"'!$B$8:$AI$1000"),14,0)=$J$6)*1,"")</calculatedColumnFormula>
    </tableColumn>
    <tableColumn id="123" xr3:uid="{71B91F74-69BE-4B29-86BC-4FE09CF95FAB}" name="FV08" dataDxfId="417">
      <calculatedColumnFormula>IFERROR((VLOOKUP($B7,INDIRECT("'"&amp;TEXT(DN$5,"dd-mm-yy")&amp;"'!$B$8:$AI$1000"),14,0)=$K$6)*1,"")</calculatedColumnFormula>
    </tableColumn>
    <tableColumn id="124" xr3:uid="{85D45218-7D56-413D-A43E-1CF788142898}" name="FC08" dataDxfId="416">
      <calculatedColumnFormula>IFERROR((VLOOKUP($B7,INDIRECT("'"&amp;TEXT(DN$5,"dd-mm-yy")&amp;"'!$B$8:$AI$1000"),14,0)=$L$6)*1,"")</calculatedColumnFormula>
    </tableColumn>
    <tableColumn id="125" xr3:uid="{87746E56-A5C0-4330-B982-85BA37856F1D}" name="FD08" dataDxfId="415">
      <calculatedColumnFormula>IFERROR((VLOOKUP($B7,INDIRECT("'"&amp;TEXT(DN$5,"dd-mm-yy")&amp;"'!$B$8:$AI$1000"),14,0)=$M$6)*1,"")</calculatedColumnFormula>
    </tableColumn>
    <tableColumn id="126" xr3:uid="{F0028E2D-5644-43B8-A1BA-2FCD863E3495}" name="FE08" dataDxfId="414">
      <calculatedColumnFormula>IFERROR((VLOOKUP($B7,INDIRECT("'"&amp;TEXT(DN$5,"dd-mm-yy")&amp;"'!$B$8:$AI$1000"),14,0)=$N$6)*1,"")</calculatedColumnFormula>
    </tableColumn>
    <tableColumn id="127" xr3:uid="{6AE98F80-68A7-4065-A4E4-02123E2AF740}" name="FS08" dataDxfId="413">
      <calculatedColumnFormula>IFERROR((VLOOKUP($B7,INDIRECT("'"&amp;TEXT(DN$5,"dd-mm-yy")&amp;"'!$B$8:$AI$1000"),14,0)=$O$6)*1,"")</calculatedColumnFormula>
    </tableColumn>
    <tableColumn id="128" xr3:uid="{2BA6D394-CC1F-434A-B32E-08D62A30B17B}" name="P08" dataDxfId="412">
      <calculatedColumnFormula>IFERROR((VLOOKUP($B7,INDIRECT("'"&amp;TEXT(DN$5,"dd-mm-yy")&amp;"'!$B$8:$AI$1000"),16,0)=$P$6)*1,"")</calculatedColumnFormula>
    </tableColumn>
    <tableColumn id="129" xr3:uid="{8BE72B13-FECE-417D-B0BC-6872F6FFE9DF}" name="T08" dataDxfId="411">
      <calculatedColumnFormula>IFERROR((VLOOKUP($B7,INDIRECT("'"&amp;TEXT(DN$5,"dd-mm-yy")&amp;"'!$B$8:$AI$1000"),16,0)=$Q$6)*1,"")</calculatedColumnFormula>
    </tableColumn>
    <tableColumn id="130" xr3:uid="{5082AF11-EB1D-44EA-B1DE-2E87D670CA67}" name="TI08" dataDxfId="410">
      <calculatedColumnFormula>IFERROR((VLOOKUP($B7,INDIRECT("'"&amp;TEXT(DN$5,"dd-mm-yy")&amp;"'!$B$8:$AI$1000"),17,0)=$R$6)*1,"")</calculatedColumnFormula>
    </tableColumn>
    <tableColumn id="131" xr3:uid="{9C6708DB-3B4D-4D1E-8B13-E79F41767875}" name="TJ08" dataDxfId="409">
      <calculatedColumnFormula>IFERROR((VLOOKUP($B7,INDIRECT("'"&amp;TEXT(DN$5,"dd-mm-yy")&amp;"'!$B$8:$AI$1000"),17,0)=$S$6)*1,"")</calculatedColumnFormula>
    </tableColumn>
    <tableColumn id="132" xr3:uid="{0CEB13DF-2DB7-429D-BAC9-2F3B21BB0504}" name="A09" dataDxfId="408">
      <calculatedColumnFormula>IFERROR((VLOOKUP($B7,INDIRECT("'"&amp;TEXT(EB$5,"dd-mm-yy")&amp;"'!$B$8:$AI$1000"),13,0)=$F$6)*1,"")</calculatedColumnFormula>
    </tableColumn>
    <tableColumn id="133" xr3:uid="{BD93A725-1C73-4462-B716-1F0E611AA218}" name="F09" dataDxfId="407">
      <calculatedColumnFormula>IFERROR((VLOOKUP($B7,INDIRECT("'"&amp;TEXT(EB$5,"dd-mm-yy")&amp;"'!$B$8:$AI$1000"),13,0)=$G$6)*1,"")</calculatedColumnFormula>
    </tableColumn>
    <tableColumn id="134" xr3:uid="{B3D2554B-52D4-40C2-9873-CC1B07D31AC1}" name="FI09" dataDxfId="406">
      <calculatedColumnFormula>IFERROR((VLOOKUP($B7,INDIRECT("'"&amp;TEXT(EB$5,"dd-mm-yy")&amp;"'!$B$8:$AI$1000"),14,0)=$H$6)*1,"")</calculatedColumnFormula>
    </tableColumn>
    <tableColumn id="135" xr3:uid="{D735AA00-6FFD-419F-B9A2-BDA32E78F7AA}" name="FJ09" dataDxfId="405">
      <calculatedColumnFormula>IFERROR((VLOOKUP($B7,INDIRECT("'"&amp;TEXT(EB$5,"dd-mm-yy")&amp;"'!$B$8:$AI$1000"),14,0)=$I$6)*1,"")</calculatedColumnFormula>
    </tableColumn>
    <tableColumn id="136" xr3:uid="{CA1764CE-27E5-4D80-9C25-D64E9BE37FA2}" name="FM09" dataDxfId="404">
      <calculatedColumnFormula>IFERROR((VLOOKUP($B7,INDIRECT("'"&amp;TEXT(EB$5,"dd-mm-yy")&amp;"'!$B$8:$AI$1000"),14,0)=$J$6)*1,"")</calculatedColumnFormula>
    </tableColumn>
    <tableColumn id="137" xr3:uid="{59DEC809-1855-4340-A6A5-C883F1A68521}" name="FV09" dataDxfId="403">
      <calculatedColumnFormula>IFERROR((VLOOKUP($B7,INDIRECT("'"&amp;TEXT(EB$5,"dd-mm-yy")&amp;"'!$B$8:$AI$1000"),14,0)=$K$6)*1,"")</calculatedColumnFormula>
    </tableColumn>
    <tableColumn id="138" xr3:uid="{7FD1CE26-5A93-4018-86D9-F3EABA435E29}" name="FC09" dataDxfId="402">
      <calculatedColumnFormula>IFERROR((VLOOKUP($B7,INDIRECT("'"&amp;TEXT(EB$5,"dd-mm-yy")&amp;"'!$B$8:$AI$1000"),14,0)=$L$6)*1,"")</calculatedColumnFormula>
    </tableColumn>
    <tableColumn id="139" xr3:uid="{082E5E02-CDB0-4908-82C5-FF50EB854B86}" name="FD09" dataDxfId="401">
      <calculatedColumnFormula>IFERROR((VLOOKUP($B7,INDIRECT("'"&amp;TEXT(EB$5,"dd-mm-yy")&amp;"'!$B$8:$AI$1000"),14,0)=$M$6)*1,"")</calculatedColumnFormula>
    </tableColumn>
    <tableColumn id="140" xr3:uid="{51675236-F51E-4A1D-B917-7F1F01DA0226}" name="FE09" dataDxfId="400">
      <calculatedColumnFormula>IFERROR((VLOOKUP($B7,INDIRECT("'"&amp;TEXT(EB$5,"dd-mm-yy")&amp;"'!$B$8:$AI$1000"),14,0)=$N$6)*1,"")</calculatedColumnFormula>
    </tableColumn>
    <tableColumn id="141" xr3:uid="{756A749B-8108-4EDC-8B00-6D31BB89B845}" name="FS09" dataDxfId="399">
      <calculatedColumnFormula>IFERROR((VLOOKUP($B7,INDIRECT("'"&amp;TEXT(EB$5,"dd-mm-yy")&amp;"'!$B$8:$AI$1000"),14,0)=$O$6)*1,"")</calculatedColumnFormula>
    </tableColumn>
    <tableColumn id="142" xr3:uid="{40462F8A-9B58-4DED-B462-8C414A7890AB}" name="P09" dataDxfId="398">
      <calculatedColumnFormula>IFERROR((VLOOKUP($B7,INDIRECT("'"&amp;TEXT(EB$5,"dd-mm-yy")&amp;"'!$B$8:$AI$1000"),16,0)=$P$6)*1,"")</calculatedColumnFormula>
    </tableColumn>
    <tableColumn id="143" xr3:uid="{CFD07012-BF7E-4229-B618-9C727A241FD8}" name="T09" dataDxfId="397">
      <calculatedColumnFormula>IFERROR((VLOOKUP($B7,INDIRECT("'"&amp;TEXT(EB$5,"dd-mm-yy")&amp;"'!$B$8:$AI$1000"),16,0)=$Q$6)*1,"")</calculatedColumnFormula>
    </tableColumn>
    <tableColumn id="144" xr3:uid="{4901F6D0-66AF-40B1-8175-CE2B68C4E0C9}" name="TI09" dataDxfId="396">
      <calculatedColumnFormula>IFERROR((VLOOKUP($B7,INDIRECT("'"&amp;TEXT(EB$5,"dd-mm-yy")&amp;"'!$B$8:$AI$1000"),17,0)=$R$6)*1,"")</calculatedColumnFormula>
    </tableColumn>
    <tableColumn id="145" xr3:uid="{F9D7AF7D-0E81-4120-A4A5-90D39E272E77}" name="TJ09" dataDxfId="395">
      <calculatedColumnFormula>IFERROR((VLOOKUP($B7,INDIRECT("'"&amp;TEXT(EB$5,"dd-mm-yy")&amp;"'!$B$8:$AI$1000"),17,0)=$S$6)*1,"")</calculatedColumnFormula>
    </tableColumn>
    <tableColumn id="146" xr3:uid="{07576587-2B1C-4556-9FF3-B89312EEDFFE}" name="A10" dataDxfId="394">
      <calculatedColumnFormula>IFERROR((VLOOKUP($B7,INDIRECT("'"&amp;TEXT(EP$5,"dd-mm-yy")&amp;"'!$B$8:$AI$1000"),13,0)=$F$6)*1,"")</calculatedColumnFormula>
    </tableColumn>
    <tableColumn id="147" xr3:uid="{7677D877-3D45-4450-9442-5068DAA905D2}" name="F10" dataDxfId="393">
      <calculatedColumnFormula>IFERROR((VLOOKUP($B7,INDIRECT("'"&amp;TEXT(EP$5,"dd-mm-yy")&amp;"'!$B$8:$AI$1000"),13,0)=$G$6)*1,"")</calculatedColumnFormula>
    </tableColumn>
    <tableColumn id="148" xr3:uid="{5899A356-DE75-4A0C-B8C0-EE94710A5897}" name="FI10" dataDxfId="392">
      <calculatedColumnFormula>IFERROR((VLOOKUP($B7,INDIRECT("'"&amp;TEXT(EP$5,"dd-mm-yy")&amp;"'!$B$8:$AI$1000"),14,0)=$H$6)*1,"")</calculatedColumnFormula>
    </tableColumn>
    <tableColumn id="149" xr3:uid="{87432E53-6C0D-4FE3-9BE5-A5BA76F6C539}" name="FJ10" dataDxfId="391">
      <calculatedColumnFormula>IFERROR((VLOOKUP($B7,INDIRECT("'"&amp;TEXT(EP$5,"dd-mm-yy")&amp;"'!$B$8:$AI$1000"),14,0)=$I$6)*1,"")</calculatedColumnFormula>
    </tableColumn>
    <tableColumn id="150" xr3:uid="{7EA3B194-AF63-43DB-99F5-89F06DA313FC}" name="FM10" dataDxfId="390">
      <calculatedColumnFormula>IFERROR((VLOOKUP($B7,INDIRECT("'"&amp;TEXT(EP$5,"dd-mm-yy")&amp;"'!$B$8:$AI$1000"),14,0)=$J$6)*1,"")</calculatedColumnFormula>
    </tableColumn>
    <tableColumn id="151" xr3:uid="{C987673F-AAC5-4033-90E2-0568398FD829}" name="FV10" dataDxfId="389">
      <calculatedColumnFormula>IFERROR((VLOOKUP($B7,INDIRECT("'"&amp;TEXT(EP$5,"dd-mm-yy")&amp;"'!$B$8:$AI$1000"),14,0)=$K$6)*1,"")</calculatedColumnFormula>
    </tableColumn>
    <tableColumn id="152" xr3:uid="{4BE53E67-B8D1-41AA-8EC9-51DA74335F49}" name="FC10" dataDxfId="388">
      <calculatedColumnFormula>IFERROR((VLOOKUP($B7,INDIRECT("'"&amp;TEXT(EP$5,"dd-mm-yy")&amp;"'!$B$8:$AI$1000"),14,0)=$L$6)*1,"")</calculatedColumnFormula>
    </tableColumn>
    <tableColumn id="153" xr3:uid="{9A26EA32-615A-4C4D-8AD0-7AF3A29C67C0}" name="FD10" dataDxfId="387">
      <calculatedColumnFormula>IFERROR((VLOOKUP($B7,INDIRECT("'"&amp;TEXT(EP$5,"dd-mm-yy")&amp;"'!$B$8:$AI$1000"),14,0)=$M$6)*1,"")</calculatedColumnFormula>
    </tableColumn>
    <tableColumn id="154" xr3:uid="{4205A17B-D6FD-4A5F-A176-C965A530849D}" name="FE10" dataDxfId="386">
      <calculatedColumnFormula>IFERROR((VLOOKUP($B7,INDIRECT("'"&amp;TEXT(EP$5,"dd-mm-yy")&amp;"'!$B$8:$AI$1000"),14,0)=$N$6)*1,"")</calculatedColumnFormula>
    </tableColumn>
    <tableColumn id="155" xr3:uid="{D5458AAD-1332-4CE2-A6D4-6FC8C47E166F}" name="FS10" dataDxfId="385">
      <calculatedColumnFormula>IFERROR((VLOOKUP($B7,INDIRECT("'"&amp;TEXT(EP$5,"dd-mm-yy")&amp;"'!$B$8:$AI$1000"),14,0)=$O$6)*1,"")</calculatedColumnFormula>
    </tableColumn>
    <tableColumn id="156" xr3:uid="{4563B223-F9BA-4E8A-9545-D04CD715B221}" name="P10" dataDxfId="384">
      <calculatedColumnFormula>IFERROR((VLOOKUP($B7,INDIRECT("'"&amp;TEXT(EP$5,"dd-mm-yy")&amp;"'!$B$8:$AI$1000"),16,0)=$P$6)*1,"")</calculatedColumnFormula>
    </tableColumn>
    <tableColumn id="157" xr3:uid="{50DB8E78-6FB3-406C-9EE1-6E3DD300FB67}" name="T10" dataDxfId="383">
      <calculatedColumnFormula>IFERROR((VLOOKUP($B7,INDIRECT("'"&amp;TEXT(EP$5,"dd-mm-yy")&amp;"'!$B$8:$AI$1000"),16,0)=$Q$6)*1,"")</calculatedColumnFormula>
    </tableColumn>
    <tableColumn id="158" xr3:uid="{155B1B39-147B-4ACB-A3D7-F84ADCB3D8EF}" name="TI10" dataDxfId="382">
      <calculatedColumnFormula>IFERROR((VLOOKUP($B7,INDIRECT("'"&amp;TEXT(EP$5,"dd-mm-yy")&amp;"'!$B$8:$AI$1000"),17,0)=$R$6)*1,"")</calculatedColumnFormula>
    </tableColumn>
    <tableColumn id="159" xr3:uid="{55AF8C17-42BB-4E22-BBBB-A866B9E45576}" name="TJ10" dataDxfId="381">
      <calculatedColumnFormula>IFERROR((VLOOKUP($B7,INDIRECT("'"&amp;TEXT(EP$5,"dd-mm-yy")&amp;"'!$B$8:$AI$1000"),17,0)=$S$6)*1,"")</calculatedColumnFormula>
    </tableColumn>
    <tableColumn id="160" xr3:uid="{2FC563A4-2F7E-4126-9DBF-497732B06D46}" name="A11" dataDxfId="380">
      <calculatedColumnFormula>IFERROR((VLOOKUP($B7,INDIRECT("'"&amp;TEXT(FD$5,"dd-mm-yy")&amp;"'!$B$8:$AI$1000"),13,0)=$F$6)*1,"")</calculatedColumnFormula>
    </tableColumn>
    <tableColumn id="161" xr3:uid="{5B04376F-BEA7-4C2E-8DBC-6BCAA0FF771B}" name="F11" dataDxfId="379">
      <calculatedColumnFormula>IFERROR((VLOOKUP($B7,INDIRECT("'"&amp;TEXT(FD$5,"dd-mm-yy")&amp;"'!$B$8:$AI$1000"),13,0)=$G$6)*1,"")</calculatedColumnFormula>
    </tableColumn>
    <tableColumn id="162" xr3:uid="{C6966A90-8328-4025-9E73-970AAF5527A0}" name="FI11" dataDxfId="378">
      <calculatedColumnFormula>IFERROR((VLOOKUP($B7,INDIRECT("'"&amp;TEXT(FD$5,"dd-mm-yy")&amp;"'!$B$8:$AI$1000"),14,0)=$H$6)*1,"")</calculatedColumnFormula>
    </tableColumn>
    <tableColumn id="163" xr3:uid="{9BA96352-A106-4062-B726-5ED6BAD59544}" name="FJ11" dataDxfId="377">
      <calculatedColumnFormula>IFERROR((VLOOKUP($B7,INDIRECT("'"&amp;TEXT(FD$5,"dd-mm-yy")&amp;"'!$B$8:$AI$1000"),14,0)=$I$6)*1,"")</calculatedColumnFormula>
    </tableColumn>
    <tableColumn id="164" xr3:uid="{52717992-F3DE-4EDD-A0E8-967F67509D32}" name="FM11" dataDxfId="376">
      <calculatedColumnFormula>IFERROR((VLOOKUP($B7,INDIRECT("'"&amp;TEXT(FD$5,"dd-mm-yy")&amp;"'!$B$8:$AI$1000"),14,0)=$J$6)*1,"")</calculatedColumnFormula>
    </tableColumn>
    <tableColumn id="165" xr3:uid="{FCC4174A-F509-4D0A-B041-31C6B1AD7666}" name="FV11" dataDxfId="375">
      <calculatedColumnFormula>IFERROR((VLOOKUP($B7,INDIRECT("'"&amp;TEXT(FD$5,"dd-mm-yy")&amp;"'!$B$8:$AI$1000"),14,0)=$K$6)*1,"")</calculatedColumnFormula>
    </tableColumn>
    <tableColumn id="166" xr3:uid="{0C898128-A394-4126-B9C2-9F27FC2DA256}" name="FC11" dataDxfId="374">
      <calculatedColumnFormula>IFERROR((VLOOKUP($B7,INDIRECT("'"&amp;TEXT(FD$5,"dd-mm-yy")&amp;"'!$B$8:$AI$1000"),14,0)=$L$6)*1,"")</calculatedColumnFormula>
    </tableColumn>
    <tableColumn id="167" xr3:uid="{B2097EB9-65C9-4EC8-8209-0E2DA7B7B94F}" name="FD11" dataDxfId="373">
      <calculatedColumnFormula>IFERROR((VLOOKUP($B7,INDIRECT("'"&amp;TEXT(FD$5,"dd-mm-yy")&amp;"'!$B$8:$AI$1000"),14,0)=$M$6)*1,"")</calculatedColumnFormula>
    </tableColumn>
    <tableColumn id="168" xr3:uid="{0DB2A7D5-ED18-4D8F-B6D0-DA7CA10D59A8}" name="FE11" dataDxfId="372">
      <calculatedColumnFormula>IFERROR((VLOOKUP($B7,INDIRECT("'"&amp;TEXT(FD$5,"dd-mm-yy")&amp;"'!$B$8:$AI$1000"),14,0)=$N$6)*1,"")</calculatedColumnFormula>
    </tableColumn>
    <tableColumn id="169" xr3:uid="{915DA746-0CDA-4F59-99B4-3B3325EA0DB8}" name="FS11" dataDxfId="371">
      <calculatedColumnFormula>IFERROR((VLOOKUP($B7,INDIRECT("'"&amp;TEXT(FD$5,"dd-mm-yy")&amp;"'!$B$8:$AI$1000"),14,0)=$O$6)*1,"")</calculatedColumnFormula>
    </tableColumn>
    <tableColumn id="170" xr3:uid="{F22989F9-46DC-4EF1-896C-EF44377687C8}" name="P11" dataDxfId="370">
      <calculatedColumnFormula>IFERROR((VLOOKUP($B7,INDIRECT("'"&amp;TEXT(FD$5,"dd-mm-yy")&amp;"'!$B$8:$AI$1000"),16,0)=$P$6)*1,"")</calculatedColumnFormula>
    </tableColumn>
    <tableColumn id="171" xr3:uid="{5A72F1CA-C0F7-498F-8F9F-818DA7620C9F}" name="T11" dataDxfId="369">
      <calculatedColumnFormula>IFERROR((VLOOKUP($B7,INDIRECT("'"&amp;TEXT(FD$5,"dd-mm-yy")&amp;"'!$B$8:$AI$1000"),16,0)=$Q$6)*1,"")</calculatedColumnFormula>
    </tableColumn>
    <tableColumn id="172" xr3:uid="{F964AB2A-6FD9-4064-A893-E3BFBD796B3D}" name="TI11" dataDxfId="368">
      <calculatedColumnFormula>IFERROR((VLOOKUP($B7,INDIRECT("'"&amp;TEXT(FD$5,"dd-mm-yy")&amp;"'!$B$8:$AI$1000"),17,0)=$R$6)*1,"")</calculatedColumnFormula>
    </tableColumn>
    <tableColumn id="173" xr3:uid="{D6AF280A-A87B-470B-A41B-C91966EBA203}" name="TJ11" dataDxfId="367">
      <calculatedColumnFormula>IFERROR((VLOOKUP($B7,INDIRECT("'"&amp;TEXT(FD$5,"dd-mm-yy")&amp;"'!$B$8:$AI$1000"),17,0)=$S$6)*1,"")</calculatedColumnFormula>
    </tableColumn>
    <tableColumn id="174" xr3:uid="{ADBDBE7B-3A55-47EB-8D9B-E372D16D01A9}" name="A12" dataDxfId="366">
      <calculatedColumnFormula>IFERROR((VLOOKUP($B7,INDIRECT("'"&amp;TEXT(FR$5,"dd-mm-yy")&amp;"'!$B$8:$AI$1000"),13,0)=$F$6)*1,"")</calculatedColumnFormula>
    </tableColumn>
    <tableColumn id="175" xr3:uid="{4CCE5D4C-681A-46B9-96EF-48D5DBA84022}" name="F12" dataDxfId="365">
      <calculatedColumnFormula>IFERROR((VLOOKUP($B7,INDIRECT("'"&amp;TEXT(FR$5,"dd-mm-yy")&amp;"'!$B$8:$AI$1000"),13,0)=$G$6)*1,"")</calculatedColumnFormula>
    </tableColumn>
    <tableColumn id="176" xr3:uid="{B8D4E7D5-151A-48E0-96BA-E8285DECE7BB}" name="FI12" dataDxfId="364">
      <calculatedColumnFormula>IFERROR((VLOOKUP($B7,INDIRECT("'"&amp;TEXT(FR$5,"dd-mm-yy")&amp;"'!$B$8:$AI$1000"),14,0)=$H$6)*1,"")</calculatedColumnFormula>
    </tableColumn>
    <tableColumn id="177" xr3:uid="{7B159AC8-9BBB-442B-8130-BC2221E5B532}" name="FJ12" dataDxfId="363">
      <calculatedColumnFormula>IFERROR((VLOOKUP($B7,INDIRECT("'"&amp;TEXT(FR$5,"dd-mm-yy")&amp;"'!$B$8:$AI$1000"),14,0)=$I$6)*1,"")</calculatedColumnFormula>
    </tableColumn>
    <tableColumn id="178" xr3:uid="{7E1A7DC0-DFC6-47D0-AC80-910B0F3CADE7}" name="FM12" dataDxfId="362">
      <calculatedColumnFormula>IFERROR((VLOOKUP($B7,INDIRECT("'"&amp;TEXT(FR$5,"dd-mm-yy")&amp;"'!$B$8:$AI$1000"),14,0)=$J$6)*1,"")</calculatedColumnFormula>
    </tableColumn>
    <tableColumn id="179" xr3:uid="{0E1AE45E-AC69-4BA9-BEFF-A6496318F5EC}" name="FV12" dataDxfId="361">
      <calculatedColumnFormula>IFERROR((VLOOKUP($B7,INDIRECT("'"&amp;TEXT(FR$5,"dd-mm-yy")&amp;"'!$B$8:$AI$1000"),14,0)=$K$6)*1,"")</calculatedColumnFormula>
    </tableColumn>
    <tableColumn id="180" xr3:uid="{270364DE-466B-46FA-AFF0-1D9E35365EF2}" name="FC12" dataDxfId="360">
      <calculatedColumnFormula>IFERROR((VLOOKUP($B7,INDIRECT("'"&amp;TEXT(FR$5,"dd-mm-yy")&amp;"'!$B$8:$AI$1000"),14,0)=$L$6)*1,"")</calculatedColumnFormula>
    </tableColumn>
    <tableColumn id="181" xr3:uid="{9406C611-75C5-43B9-BC95-F7CA4BF94307}" name="FD12" dataDxfId="359">
      <calculatedColumnFormula>IFERROR((VLOOKUP($B7,INDIRECT("'"&amp;TEXT(FR$5,"dd-mm-yy")&amp;"'!$B$8:$AI$1000"),14,0)=$M$6)*1,"")</calculatedColumnFormula>
    </tableColumn>
    <tableColumn id="182" xr3:uid="{E7665C95-FE80-4B27-987D-F0FEFCF774C4}" name="FE12" dataDxfId="358">
      <calculatedColumnFormula>IFERROR((VLOOKUP($B7,INDIRECT("'"&amp;TEXT(FR$5,"dd-mm-yy")&amp;"'!$B$8:$AI$1000"),14,0)=$N$6)*1,"")</calculatedColumnFormula>
    </tableColumn>
    <tableColumn id="183" xr3:uid="{AFF5B0AE-966D-46F0-BC34-EC4BA3A61E79}" name="FS12" dataDxfId="357">
      <calculatedColumnFormula>IFERROR((VLOOKUP($B7,INDIRECT("'"&amp;TEXT(FR$5,"dd-mm-yy")&amp;"'!$B$8:$AI$1000"),14,0)=$O$6)*1,"")</calculatedColumnFormula>
    </tableColumn>
    <tableColumn id="184" xr3:uid="{07AF0036-B966-49AC-9B63-D02FADD7BB0F}" name="P12" dataDxfId="356">
      <calculatedColumnFormula>IFERROR((VLOOKUP($B7,INDIRECT("'"&amp;TEXT(FR$5,"dd-mm-yy")&amp;"'!$B$8:$AI$1000"),16,0)=$P$6)*1,"")</calculatedColumnFormula>
    </tableColumn>
    <tableColumn id="185" xr3:uid="{2BB41235-A1ED-458F-A567-FD622602723A}" name="T12" dataDxfId="355">
      <calculatedColumnFormula>IFERROR((VLOOKUP($B7,INDIRECT("'"&amp;TEXT(FR$5,"dd-mm-yy")&amp;"'!$B$8:$AI$1000"),16,0)=$Q$6)*1,"")</calculatedColumnFormula>
    </tableColumn>
    <tableColumn id="186" xr3:uid="{BAE8A38A-A577-4FC6-A8A4-3C5F4AEC96FF}" name="TI12" dataDxfId="354">
      <calculatedColumnFormula>IFERROR((VLOOKUP($B7,INDIRECT("'"&amp;TEXT(FR$5,"dd-mm-yy")&amp;"'!$B$8:$AI$1000"),17,0)=$R$6)*1,"")</calculatedColumnFormula>
    </tableColumn>
    <tableColumn id="187" xr3:uid="{BE4B3278-35FC-432C-9E49-25FBB93F69B7}" name="TJ12" dataDxfId="353">
      <calculatedColumnFormula>IFERROR((VLOOKUP($B7,INDIRECT("'"&amp;TEXT(FR$5,"dd-mm-yy")&amp;"'!$B$8:$AI$1000"),17,0)=$S$6)*1,"")</calculatedColumnFormula>
    </tableColumn>
    <tableColumn id="188" xr3:uid="{F52CCD3D-C016-4CCF-AAF3-2452E10626AF}" name="A13" dataDxfId="352">
      <calculatedColumnFormula>IFERROR((VLOOKUP($B7,INDIRECT("'"&amp;TEXT(GF$5,"dd-mm-yy")&amp;"'!$B$8:$AI$1000"),13,0)=$F$6)*1,"")</calculatedColumnFormula>
    </tableColumn>
    <tableColumn id="189" xr3:uid="{06BB1F0E-87EF-4366-A8CC-090B389BD047}" name="F13" dataDxfId="351">
      <calculatedColumnFormula>IFERROR((VLOOKUP($B7,INDIRECT("'"&amp;TEXT(GF$5,"dd-mm-yy")&amp;"'!$B$8:$AI$1000"),13,0)=$G$6)*1,"")</calculatedColumnFormula>
    </tableColumn>
    <tableColumn id="190" xr3:uid="{C6D97F4F-980C-4624-B2D6-A1F325C41592}" name="FI13" dataDxfId="350">
      <calculatedColumnFormula>IFERROR((VLOOKUP($B7,INDIRECT("'"&amp;TEXT(GF$5,"dd-mm-yy")&amp;"'!$B$8:$AI$1000"),14,0)=$H$6)*1,"")</calculatedColumnFormula>
    </tableColumn>
    <tableColumn id="191" xr3:uid="{4FD8CFF0-E49E-4913-806A-DE696F6D8816}" name="FJ13" dataDxfId="349">
      <calculatedColumnFormula>IFERROR((VLOOKUP($B7,INDIRECT("'"&amp;TEXT(GF$5,"dd-mm-yy")&amp;"'!$B$8:$AI$1000"),14,0)=$I$6)*1,"")</calculatedColumnFormula>
    </tableColumn>
    <tableColumn id="192" xr3:uid="{8F503C0C-7203-4DBF-AFDA-26F38A5DEC75}" name="FM13" dataDxfId="348">
      <calculatedColumnFormula>IFERROR((VLOOKUP($B7,INDIRECT("'"&amp;TEXT(GF$5,"dd-mm-yy")&amp;"'!$B$8:$AI$1000"),14,0)=$J$6)*1,"")</calculatedColumnFormula>
    </tableColumn>
    <tableColumn id="193" xr3:uid="{B0DAB501-9CF5-4311-996D-21A2B8DFCC00}" name="FV13" dataDxfId="347">
      <calculatedColumnFormula>IFERROR((VLOOKUP($B7,INDIRECT("'"&amp;TEXT(GF$5,"dd-mm-yy")&amp;"'!$B$8:$AI$1000"),14,0)=$K$6)*1,"")</calculatedColumnFormula>
    </tableColumn>
    <tableColumn id="194" xr3:uid="{6AEC1302-195F-45C7-92B9-EDD5D576EF9B}" name="FC13" dataDxfId="346">
      <calculatedColumnFormula>IFERROR((VLOOKUP($B7,INDIRECT("'"&amp;TEXT(GF$5,"dd-mm-yy")&amp;"'!$B$8:$AI$1000"),14,0)=$L$6)*1,"")</calculatedColumnFormula>
    </tableColumn>
    <tableColumn id="195" xr3:uid="{7510A8FA-2092-4363-A454-D324ADFC0970}" name="FD13" dataDxfId="345">
      <calculatedColumnFormula>IFERROR((VLOOKUP($B7,INDIRECT("'"&amp;TEXT(GF$5,"dd-mm-yy")&amp;"'!$B$8:$AI$1000"),14,0)=$M$6)*1,"")</calculatedColumnFormula>
    </tableColumn>
    <tableColumn id="196" xr3:uid="{DE44EA27-89EE-497B-B6CA-0EC0CAF8BDC0}" name="FE13" dataDxfId="344">
      <calculatedColumnFormula>IFERROR((VLOOKUP($B7,INDIRECT("'"&amp;TEXT(GF$5,"dd-mm-yy")&amp;"'!$B$8:$AI$1000"),14,0)=$N$6)*1,"")</calculatedColumnFormula>
    </tableColumn>
    <tableColumn id="197" xr3:uid="{359C58C0-123E-46F0-B2B2-0AA27DF94B20}" name="FS13" dataDxfId="343">
      <calculatedColumnFormula>IFERROR((VLOOKUP($B7,INDIRECT("'"&amp;TEXT(GF$5,"dd-mm-yy")&amp;"'!$B$8:$AI$1000"),14,0)=$O$6)*1,"")</calculatedColumnFormula>
    </tableColumn>
    <tableColumn id="198" xr3:uid="{44E4116F-C36B-47AD-A4D9-499DCB545AAB}" name="P13" dataDxfId="342">
      <calculatedColumnFormula>IFERROR((VLOOKUP($B7,INDIRECT("'"&amp;TEXT(GF$5,"dd-mm-yy")&amp;"'!$B$8:$AI$1000"),16,0)=$P$6)*1,"")</calculatedColumnFormula>
    </tableColumn>
    <tableColumn id="199" xr3:uid="{F7A4C69F-4DC0-49F1-9389-23777BC0C16E}" name="T13" dataDxfId="341">
      <calculatedColumnFormula>IFERROR((VLOOKUP($B7,INDIRECT("'"&amp;TEXT(GF$5,"dd-mm-yy")&amp;"'!$B$8:$AI$1000"),16,0)=$Q$6)*1,"")</calculatedColumnFormula>
    </tableColumn>
    <tableColumn id="200" xr3:uid="{FEB67EB7-3769-48AC-B84D-3D98EAEF49E5}" name="TI13" dataDxfId="340">
      <calculatedColumnFormula>IFERROR((VLOOKUP($B7,INDIRECT("'"&amp;TEXT(GF$5,"dd-mm-yy")&amp;"'!$B$8:$AI$1000"),17,0)=$R$6)*1,"")</calculatedColumnFormula>
    </tableColumn>
    <tableColumn id="201" xr3:uid="{342A98C0-627C-4B98-AE45-7B29BC687FE7}" name="TJ13" dataDxfId="339">
      <calculatedColumnFormula>IFERROR((VLOOKUP($B7,INDIRECT("'"&amp;TEXT(GF$5,"dd-mm-yy")&amp;"'!$B$8:$AI$1000"),17,0)=$S$6)*1,"")</calculatedColumnFormula>
    </tableColumn>
    <tableColumn id="202" xr3:uid="{E72EF5D4-3AE3-4D01-A308-789FF35186DA}" name="A14" dataDxfId="338">
      <calculatedColumnFormula>IFERROR((VLOOKUP($B7,INDIRECT("'"&amp;TEXT(GT$5,"dd-mm-yy")&amp;"'!$B$8:$AI$1000"),13,0)=$F$6)*1,"")</calculatedColumnFormula>
    </tableColumn>
    <tableColumn id="203" xr3:uid="{9B131B6F-4E6A-4A96-B9ED-9B21451E73DE}" name="F14" dataDxfId="337">
      <calculatedColumnFormula>IFERROR((VLOOKUP($B7,INDIRECT("'"&amp;TEXT(GT$5,"dd-mm-yy")&amp;"'!$B$8:$AI$1000"),13,0)=$G$6)*1,"")</calculatedColumnFormula>
    </tableColumn>
    <tableColumn id="204" xr3:uid="{11A9F71F-B701-467D-9D0C-FAB6FD34B645}" name="FI14" dataDxfId="336">
      <calculatedColumnFormula>IFERROR((VLOOKUP($B7,INDIRECT("'"&amp;TEXT(GT$5,"dd-mm-yy")&amp;"'!$B$8:$AI$1000"),14,0)=$H$6)*1,"")</calculatedColumnFormula>
    </tableColumn>
    <tableColumn id="205" xr3:uid="{2F9A77F2-5B68-4666-8C8F-5FC1F5FD78D6}" name="FJ14" dataDxfId="335">
      <calculatedColumnFormula>IFERROR((VLOOKUP($B7,INDIRECT("'"&amp;TEXT(GT$5,"dd-mm-yy")&amp;"'!$B$8:$AI$1000"),14,0)=$I$6)*1,"")</calculatedColumnFormula>
    </tableColumn>
    <tableColumn id="206" xr3:uid="{8F5CEE27-16E7-42BC-9938-6F8A40F33193}" name="FM14" dataDxfId="334">
      <calculatedColumnFormula>IFERROR((VLOOKUP($B7,INDIRECT("'"&amp;TEXT(GT$5,"dd-mm-yy")&amp;"'!$B$8:$AI$1000"),14,0)=$J$6)*1,"")</calculatedColumnFormula>
    </tableColumn>
    <tableColumn id="207" xr3:uid="{6B6EFC32-D2DF-4B28-98CD-11B40B6ED59A}" name="FV14" dataDxfId="333">
      <calculatedColumnFormula>IFERROR((VLOOKUP($B7,INDIRECT("'"&amp;TEXT(GT$5,"dd-mm-yy")&amp;"'!$B$8:$AI$1000"),14,0)=$K$6)*1,"")</calculatedColumnFormula>
    </tableColumn>
    <tableColumn id="208" xr3:uid="{C54DD946-2363-4930-8FC4-36EDD6B71557}" name="FC14" dataDxfId="332">
      <calculatedColumnFormula>IFERROR((VLOOKUP($B7,INDIRECT("'"&amp;TEXT(GT$5,"dd-mm-yy")&amp;"'!$B$8:$AI$1000"),14,0)=$L$6)*1,"")</calculatedColumnFormula>
    </tableColumn>
    <tableColumn id="209" xr3:uid="{35A02D29-E3AB-4A19-A0B2-DE0453290935}" name="FD14" dataDxfId="331">
      <calculatedColumnFormula>IFERROR((VLOOKUP($B7,INDIRECT("'"&amp;TEXT(GT$5,"dd-mm-yy")&amp;"'!$B$8:$AI$1000"),14,0)=$M$6)*1,"")</calculatedColumnFormula>
    </tableColumn>
    <tableColumn id="210" xr3:uid="{A34F0255-B86C-42C0-8587-7A3E9609DC3E}" name="FE14" dataDxfId="330">
      <calculatedColumnFormula>IFERROR((VLOOKUP($B7,INDIRECT("'"&amp;TEXT(GT$5,"dd-mm-yy")&amp;"'!$B$8:$AI$1000"),14,0)=$N$6)*1,"")</calculatedColumnFormula>
    </tableColumn>
    <tableColumn id="211" xr3:uid="{A6284095-A07C-4F06-92EC-C5EA78921AD4}" name="FS14" dataDxfId="329">
      <calculatedColumnFormula>IFERROR((VLOOKUP($B7,INDIRECT("'"&amp;TEXT(GT$5,"dd-mm-yy")&amp;"'!$B$8:$AI$1000"),14,0)=$O$6)*1,"")</calculatedColumnFormula>
    </tableColumn>
    <tableColumn id="212" xr3:uid="{8352E8CC-8D8C-484F-96C1-163EE09C2CA3}" name="P14" dataDxfId="328">
      <calculatedColumnFormula>IFERROR((VLOOKUP($B7,INDIRECT("'"&amp;TEXT(GT$5,"dd-mm-yy")&amp;"'!$B$8:$AI$1000"),16,0)=$P$6)*1,"")</calculatedColumnFormula>
    </tableColumn>
    <tableColumn id="213" xr3:uid="{5BC325F2-6030-4C0D-ADAE-560E2364E924}" name="T14" dataDxfId="327">
      <calculatedColumnFormula>IFERROR((VLOOKUP($B7,INDIRECT("'"&amp;TEXT(GT$5,"dd-mm-yy")&amp;"'!$B$8:$AI$1000"),16,0)=$Q$6)*1,"")</calculatedColumnFormula>
    </tableColumn>
    <tableColumn id="214" xr3:uid="{B3E3911B-4B0A-40DD-BB30-DAEA982BD77C}" name="TI14" dataDxfId="326">
      <calculatedColumnFormula>IFERROR((VLOOKUP($B7,INDIRECT("'"&amp;TEXT(GT$5,"dd-mm-yy")&amp;"'!$B$8:$AI$1000"),17,0)=$R$6)*1,"")</calculatedColumnFormula>
    </tableColumn>
    <tableColumn id="215" xr3:uid="{083816B3-6F92-48DE-A513-CACB9E6A58E2}" name="TJ14" dataDxfId="325">
      <calculatedColumnFormula>IFERROR((VLOOKUP($B7,INDIRECT("'"&amp;TEXT(GT$5,"dd-mm-yy")&amp;"'!$B$8:$AI$1000"),17,0)=$S$6)*1,"")</calculatedColumnFormula>
    </tableColumn>
    <tableColumn id="216" xr3:uid="{C1A3FDC5-77B5-4A63-AD23-075A85F2B197}" name="A15" dataDxfId="324">
      <calculatedColumnFormula>IFERROR((VLOOKUP($B7,INDIRECT("'"&amp;TEXT(HH$5,"dd-mm-yy")&amp;"'!$B$8:$AI$1000"),13,0)=$F$6)*1,"")</calculatedColumnFormula>
    </tableColumn>
    <tableColumn id="217" xr3:uid="{A7523AF7-206B-401F-ADB4-85E88FF1D581}" name="F15" dataDxfId="323">
      <calculatedColumnFormula>IFERROR((VLOOKUP($B7,INDIRECT("'"&amp;TEXT(HH$5,"dd-mm-yy")&amp;"'!$B$8:$AI$1000"),13,0)=$G$6)*1,"")</calculatedColumnFormula>
    </tableColumn>
    <tableColumn id="218" xr3:uid="{5F7450FF-9FF7-470A-B937-7DAA98A272EE}" name="FI15" dataDxfId="322">
      <calculatedColumnFormula>IFERROR((VLOOKUP($B7,INDIRECT("'"&amp;TEXT(HH$5,"dd-mm-yy")&amp;"'!$B$8:$AI$1000"),14,0)=$H$6)*1,"")</calculatedColumnFormula>
    </tableColumn>
    <tableColumn id="219" xr3:uid="{3D729011-99B6-4C1D-9CF0-BC8B5AE3EAD9}" name="FJ15" dataDxfId="321">
      <calculatedColumnFormula>IFERROR((VLOOKUP($B7,INDIRECT("'"&amp;TEXT(HH$5,"dd-mm-yy")&amp;"'!$B$8:$AI$1000"),14,0)=$I$6)*1,"")</calculatedColumnFormula>
    </tableColumn>
    <tableColumn id="220" xr3:uid="{C1B45573-C825-418D-88B7-F1D351F041F6}" name="FM15" dataDxfId="320">
      <calculatedColumnFormula>IFERROR((VLOOKUP($B7,INDIRECT("'"&amp;TEXT(HH$5,"dd-mm-yy")&amp;"'!$B$8:$AI$1000"),14,0)=$J$6)*1,"")</calculatedColumnFormula>
    </tableColumn>
    <tableColumn id="221" xr3:uid="{8E163630-627B-4DB0-9582-7248B812E0A2}" name="FV15" dataDxfId="319">
      <calculatedColumnFormula>IFERROR((VLOOKUP($B7,INDIRECT("'"&amp;TEXT(HH$5,"dd-mm-yy")&amp;"'!$B$8:$AI$1000"),14,0)=$K$6)*1,"")</calculatedColumnFormula>
    </tableColumn>
    <tableColumn id="222" xr3:uid="{B396C622-F5B1-45E1-A121-CB52E4F80B4D}" name="FC15" dataDxfId="318">
      <calculatedColumnFormula>IFERROR((VLOOKUP($B7,INDIRECT("'"&amp;TEXT(HH$5,"dd-mm-yy")&amp;"'!$B$8:$AI$1000"),14,0)=$L$6)*1,"")</calculatedColumnFormula>
    </tableColumn>
    <tableColumn id="223" xr3:uid="{DF710584-4590-4C3F-9E91-D4D786263159}" name="FD15" dataDxfId="317">
      <calculatedColumnFormula>IFERROR((VLOOKUP($B7,INDIRECT("'"&amp;TEXT(HH$5,"dd-mm-yy")&amp;"'!$B$8:$AI$1000"),14,0)=$M$6)*1,"")</calculatedColumnFormula>
    </tableColumn>
    <tableColumn id="224" xr3:uid="{180B7590-8DB4-4584-8F61-87C2DD50FC05}" name="FE15" dataDxfId="316">
      <calculatedColumnFormula>IFERROR((VLOOKUP($B7,INDIRECT("'"&amp;TEXT(HH$5,"dd-mm-yy")&amp;"'!$B$8:$AI$1000"),14,0)=$N$6)*1,"")</calculatedColumnFormula>
    </tableColumn>
    <tableColumn id="225" xr3:uid="{93EAFB97-461C-4F1D-B541-4A24B10D4376}" name="FS15" dataDxfId="315">
      <calculatedColumnFormula>IFERROR((VLOOKUP($B7,INDIRECT("'"&amp;TEXT(HH$5,"dd-mm-yy")&amp;"'!$B$8:$AI$1000"),14,0)=$O$6)*1,"")</calculatedColumnFormula>
    </tableColumn>
    <tableColumn id="226" xr3:uid="{79C7B65F-0C8B-4914-8C7C-811A58AFF44C}" name="P15" dataDxfId="314">
      <calculatedColumnFormula>IFERROR((VLOOKUP($B7,INDIRECT("'"&amp;TEXT(HH$5,"dd-mm-yy")&amp;"'!$B$8:$AI$1000"),16,0)=$P$6)*1,"")</calculatedColumnFormula>
    </tableColumn>
    <tableColumn id="227" xr3:uid="{8B436F64-8EAD-4322-8D99-FD6034905B4E}" name="T15" dataDxfId="313">
      <calculatedColumnFormula>IFERROR((VLOOKUP($B7,INDIRECT("'"&amp;TEXT(HH$5,"dd-mm-yy")&amp;"'!$B$8:$AI$1000"),16,0)=$Q$6)*1,"")</calculatedColumnFormula>
    </tableColumn>
    <tableColumn id="228" xr3:uid="{AD963FA0-EC95-4915-9F55-8223E7D2E7EB}" name="TI15" dataDxfId="312">
      <calculatedColumnFormula>IFERROR((VLOOKUP($B7,INDIRECT("'"&amp;TEXT(HH$5,"dd-mm-yy")&amp;"'!$B$8:$AI$1000"),17,0)=$R$6)*1,"")</calculatedColumnFormula>
    </tableColumn>
    <tableColumn id="229" xr3:uid="{7E0EC32F-4ABD-44CF-9331-5A065536BE7F}" name="TJ15" dataDxfId="311">
      <calculatedColumnFormula>IFERROR((VLOOKUP($B7,INDIRECT("'"&amp;TEXT(HH$5,"dd-mm-yy")&amp;"'!$B$8:$AI$1000"),17,0)=$S$6)*1,"")</calculatedColumnFormula>
    </tableColumn>
    <tableColumn id="230" xr3:uid="{C18AE091-5ADD-4A9F-97E3-322520D918A3}" name="A16" dataDxfId="310">
      <calculatedColumnFormula>IFERROR((VLOOKUP($B7,INDIRECT("'"&amp;TEXT(HV$5,"dd-mm-yy")&amp;"'!$B$8:$AI$1000"),13,0)=$F$6)*1,"")</calculatedColumnFormula>
    </tableColumn>
    <tableColumn id="231" xr3:uid="{3052B3EE-0891-49AF-BD9A-B0F209223C2F}" name="F16" dataDxfId="309">
      <calculatedColumnFormula>IFERROR((VLOOKUP($B7,INDIRECT("'"&amp;TEXT(HV$5,"dd-mm-yy")&amp;"'!$B$8:$AI$1000"),13,0)=$G$6)*1,"")</calculatedColumnFormula>
    </tableColumn>
    <tableColumn id="232" xr3:uid="{97B93B74-9339-46B3-BC9E-23A506D24B21}" name="FI16" dataDxfId="308">
      <calculatedColumnFormula>IFERROR((VLOOKUP($B7,INDIRECT("'"&amp;TEXT(HV$5,"dd-mm-yy")&amp;"'!$B$8:$AI$1000"),14,0)=$H$6)*1,"")</calculatedColumnFormula>
    </tableColumn>
    <tableColumn id="233" xr3:uid="{6A4968E2-551F-435D-8969-9282B0E84100}" name="FJ16" dataDxfId="307">
      <calculatedColumnFormula>IFERROR((VLOOKUP($B7,INDIRECT("'"&amp;TEXT(HV$5,"dd-mm-yy")&amp;"'!$B$8:$AI$1000"),14,0)=$I$6)*1,"")</calculatedColumnFormula>
    </tableColumn>
    <tableColumn id="234" xr3:uid="{233CA44B-282C-4162-83FC-EFE5B70076B6}" name="FM16" dataDxfId="306">
      <calculatedColumnFormula>IFERROR((VLOOKUP($B7,INDIRECT("'"&amp;TEXT(HV$5,"dd-mm-yy")&amp;"'!$B$8:$AI$1000"),14,0)=$J$6)*1,"")</calculatedColumnFormula>
    </tableColumn>
    <tableColumn id="235" xr3:uid="{49361C48-4C4C-4C4E-8F94-F440DAB39359}" name="FV16" dataDxfId="305">
      <calculatedColumnFormula>IFERROR((VLOOKUP($B7,INDIRECT("'"&amp;TEXT(HV$5,"dd-mm-yy")&amp;"'!$B$8:$AI$1000"),14,0)=$K$6)*1,"")</calculatedColumnFormula>
    </tableColumn>
    <tableColumn id="236" xr3:uid="{BED89B47-F079-4612-8B30-17C34E6470A4}" name="FC16" dataDxfId="304">
      <calculatedColumnFormula>IFERROR((VLOOKUP($B7,INDIRECT("'"&amp;TEXT(HV$5,"dd-mm-yy")&amp;"'!$B$8:$AI$1000"),14,0)=$L$6)*1,"")</calculatedColumnFormula>
    </tableColumn>
    <tableColumn id="237" xr3:uid="{59C270ED-872A-40EF-AF70-97D36AD4E7E9}" name="FD16" dataDxfId="303">
      <calculatedColumnFormula>IFERROR((VLOOKUP($B7,INDIRECT("'"&amp;TEXT(HV$5,"dd-mm-yy")&amp;"'!$B$8:$AI$1000"),14,0)=$M$6)*1,"")</calculatedColumnFormula>
    </tableColumn>
    <tableColumn id="238" xr3:uid="{CF00CF48-5C31-4FEA-9DAE-500FFB807EED}" name="FE16" dataDxfId="302">
      <calculatedColumnFormula>IFERROR((VLOOKUP($B7,INDIRECT("'"&amp;TEXT(HV$5,"dd-mm-yy")&amp;"'!$B$8:$AI$1000"),14,0)=$N$6)*1,"")</calculatedColumnFormula>
    </tableColumn>
    <tableColumn id="239" xr3:uid="{777DECA3-39D3-48A0-B303-6498C569FF98}" name="FS16" dataDxfId="301">
      <calculatedColumnFormula>IFERROR((VLOOKUP($B7,INDIRECT("'"&amp;TEXT(HV$5,"dd-mm-yy")&amp;"'!$B$8:$AI$1000"),14,0)=$O$6)*1,"")</calculatedColumnFormula>
    </tableColumn>
    <tableColumn id="240" xr3:uid="{73CADC74-57AB-426A-A6B2-DE38C54EFE2C}" name="P16" dataDxfId="300">
      <calculatedColumnFormula>IFERROR((VLOOKUP($B7,INDIRECT("'"&amp;TEXT(HV$5,"dd-mm-yy")&amp;"'!$B$8:$AI$1000"),16,0)=$P$6)*1,"")</calculatedColumnFormula>
    </tableColumn>
    <tableColumn id="241" xr3:uid="{48D4C492-A27D-4902-83B7-F8503CB7B498}" name="T16" dataDxfId="299">
      <calculatedColumnFormula>IFERROR((VLOOKUP($B7,INDIRECT("'"&amp;TEXT(HV$5,"dd-mm-yy")&amp;"'!$B$8:$AI$1000"),16,0)=$Q$6)*1,"")</calculatedColumnFormula>
    </tableColumn>
    <tableColumn id="242" xr3:uid="{191E7D58-FC6A-4D7A-922F-278372538727}" name="TI16" dataDxfId="298">
      <calculatedColumnFormula>IFERROR((VLOOKUP($B7,INDIRECT("'"&amp;TEXT(HV$5,"dd-mm-yy")&amp;"'!$B$8:$AI$1000"),17,0)=$R$6)*1,"")</calculatedColumnFormula>
    </tableColumn>
    <tableColumn id="243" xr3:uid="{A7DD97D6-6AEB-416B-849B-8FB7B25C6B97}" name="TJ16" dataDxfId="297">
      <calculatedColumnFormula>IFERROR((VLOOKUP($B7,INDIRECT("'"&amp;TEXT(HV$5,"dd-mm-yy")&amp;"'!$B$8:$AI$1000"),17,0)=$S$6)*1,"")</calculatedColumnFormula>
    </tableColumn>
    <tableColumn id="244" xr3:uid="{95071363-E0B2-42E3-AAFC-CD16638E729F}" name="A17" dataDxfId="296">
      <calculatedColumnFormula>IFERROR((VLOOKUP($B7,INDIRECT("'"&amp;TEXT(IJ$5,"dd-mm-yy")&amp;"'!$B$8:$AI$1000"),13,0)=$F$6)*1,"")</calculatedColumnFormula>
    </tableColumn>
    <tableColumn id="245" xr3:uid="{DD673CF6-A46C-4CD8-9BF8-DE84B2D76F12}" name="F17" dataDxfId="295">
      <calculatedColumnFormula>IFERROR((VLOOKUP($B7,INDIRECT("'"&amp;TEXT(IJ$5,"dd-mm-yy")&amp;"'!$B$8:$AI$1000"),13,0)=$G$6)*1,"")</calculatedColumnFormula>
    </tableColumn>
    <tableColumn id="246" xr3:uid="{2B8DCABC-586A-4E3A-BB36-59A3D20D0B67}" name="FI17" dataDxfId="294">
      <calculatedColumnFormula>IFERROR((VLOOKUP($B7,INDIRECT("'"&amp;TEXT(IJ$5,"dd-mm-yy")&amp;"'!$B$8:$AI$1000"),14,0)=$H$6)*1,"")</calculatedColumnFormula>
    </tableColumn>
    <tableColumn id="247" xr3:uid="{D01FE1DB-97CA-4069-AFEE-6C687243179F}" name="FJ17" dataDxfId="293">
      <calculatedColumnFormula>IFERROR((VLOOKUP($B7,INDIRECT("'"&amp;TEXT(IJ$5,"dd-mm-yy")&amp;"'!$B$8:$AI$1000"),14,0)=$I$6)*1,"")</calculatedColumnFormula>
    </tableColumn>
    <tableColumn id="248" xr3:uid="{6E9C0F7E-B022-4371-8F57-A4C3D8292C2F}" name="FM17" dataDxfId="292">
      <calculatedColumnFormula>IFERROR((VLOOKUP($B7,INDIRECT("'"&amp;TEXT(IJ$5,"dd-mm-yy")&amp;"'!$B$8:$AI$1000"),14,0)=$J$6)*1,"")</calculatedColumnFormula>
    </tableColumn>
    <tableColumn id="249" xr3:uid="{1DBB0EE1-5413-4F12-9CCC-5AFE36A1E1F0}" name="FV17" dataDxfId="291">
      <calculatedColumnFormula>IFERROR((VLOOKUP($B7,INDIRECT("'"&amp;TEXT(IJ$5,"dd-mm-yy")&amp;"'!$B$8:$AI$1000"),14,0)=$K$6)*1,"")</calculatedColumnFormula>
    </tableColumn>
    <tableColumn id="250" xr3:uid="{04B3F655-B3F3-4FA0-A1C6-6F5A7A9A7514}" name="FC17" dataDxfId="290">
      <calculatedColumnFormula>IFERROR((VLOOKUP($B7,INDIRECT("'"&amp;TEXT(IJ$5,"dd-mm-yy")&amp;"'!$B$8:$AI$1000"),14,0)=$L$6)*1,"")</calculatedColumnFormula>
    </tableColumn>
    <tableColumn id="251" xr3:uid="{EF333F77-8416-45A9-A32F-0C4178A610B6}" name="FD17" dataDxfId="289">
      <calculatedColumnFormula>IFERROR((VLOOKUP($B7,INDIRECT("'"&amp;TEXT(IJ$5,"dd-mm-yy")&amp;"'!$B$8:$AI$1000"),14,0)=$M$6)*1,"")</calculatedColumnFormula>
    </tableColumn>
    <tableColumn id="252" xr3:uid="{AAD91887-2915-414E-9D43-1CA717261D23}" name="FE17" dataDxfId="288">
      <calculatedColumnFormula>IFERROR((VLOOKUP($B7,INDIRECT("'"&amp;TEXT(IJ$5,"dd-mm-yy")&amp;"'!$B$8:$AI$1000"),14,0)=$N$6)*1,"")</calculatedColumnFormula>
    </tableColumn>
    <tableColumn id="253" xr3:uid="{1D4C3CF2-ABAC-461D-BB74-627E3DD8594E}" name="FS17" dataDxfId="287">
      <calculatedColumnFormula>IFERROR((VLOOKUP($B7,INDIRECT("'"&amp;TEXT(IJ$5,"dd-mm-yy")&amp;"'!$B$8:$AI$1000"),14,0)=$O$6)*1,"")</calculatedColumnFormula>
    </tableColumn>
    <tableColumn id="254" xr3:uid="{57A9F905-7A3F-445B-969E-1EC4E746DA9E}" name="P17" dataDxfId="286">
      <calculatedColumnFormula>IFERROR((VLOOKUP($B7,INDIRECT("'"&amp;TEXT(IJ$5,"dd-mm-yy")&amp;"'!$B$8:$AI$1000"),16,0)=$P$6)*1,"")</calculatedColumnFormula>
    </tableColumn>
    <tableColumn id="255" xr3:uid="{3B2217D4-B1CE-41AB-99DD-0BE3D737F1B9}" name="T17" dataDxfId="285">
      <calculatedColumnFormula>IFERROR((VLOOKUP($B7,INDIRECT("'"&amp;TEXT(IJ$5,"dd-mm-yy")&amp;"'!$B$8:$AI$1000"),16,0)=$Q$6)*1,"")</calculatedColumnFormula>
    </tableColumn>
    <tableColumn id="256" xr3:uid="{BAEC8BFF-1ECD-4474-968D-75D0E702A27B}" name="TI17" dataDxfId="284">
      <calculatedColumnFormula>IFERROR((VLOOKUP($B7,INDIRECT("'"&amp;TEXT(IJ$5,"dd-mm-yy")&amp;"'!$B$8:$AI$1000"),17,0)=$R$6)*1,"")</calculatedColumnFormula>
    </tableColumn>
    <tableColumn id="257" xr3:uid="{57F8D216-2A5D-4A15-A0C7-7ECF218B8426}" name="TJ17" dataDxfId="283">
      <calculatedColumnFormula>IFERROR((VLOOKUP($B7,INDIRECT("'"&amp;TEXT(IJ$5,"dd-mm-yy")&amp;"'!$B$8:$AI$1000"),17,0)=$S$6)*1,"")</calculatedColumnFormula>
    </tableColumn>
    <tableColumn id="258" xr3:uid="{F69AC561-ED71-4A83-A9EA-4B5FE2A2C6FA}" name="A18" dataDxfId="282">
      <calculatedColumnFormula>IFERROR((VLOOKUP($B7,INDIRECT("'"&amp;TEXT(IX$5,"dd-mm-yy")&amp;"'!$B$8:$AI$1000"),13,0)=$F$6)*1,"")</calculatedColumnFormula>
    </tableColumn>
    <tableColumn id="259" xr3:uid="{41FDCF29-AEA9-40CF-9578-CE2FBB6EB059}" name="F18" dataDxfId="281">
      <calculatedColumnFormula>IFERROR((VLOOKUP($B7,INDIRECT("'"&amp;TEXT(IX$5,"dd-mm-yy")&amp;"'!$B$8:$AI$1000"),13,0)=$G$6)*1,"")</calculatedColumnFormula>
    </tableColumn>
    <tableColumn id="260" xr3:uid="{64F7FBAF-63C6-4C58-A948-5AB215B0DBF1}" name="FI18" dataDxfId="280">
      <calculatedColumnFormula>IFERROR((VLOOKUP($B7,INDIRECT("'"&amp;TEXT(IX$5,"dd-mm-yy")&amp;"'!$B$8:$AI$1000"),14,0)=$H$6)*1,"")</calculatedColumnFormula>
    </tableColumn>
    <tableColumn id="261" xr3:uid="{4CE66652-F435-44CD-B27A-3E08C9164F63}" name="FJ18" dataDxfId="279">
      <calculatedColumnFormula>IFERROR((VLOOKUP($B7,INDIRECT("'"&amp;TEXT(IX$5,"dd-mm-yy")&amp;"'!$B$8:$AI$1000"),14,0)=$I$6)*1,"")</calculatedColumnFormula>
    </tableColumn>
    <tableColumn id="262" xr3:uid="{3FF64063-A5F8-4870-B963-1E59E480FC65}" name="FM18" dataDxfId="278">
      <calculatedColumnFormula>IFERROR((VLOOKUP($B7,INDIRECT("'"&amp;TEXT(IX$5,"dd-mm-yy")&amp;"'!$B$8:$AI$1000"),14,0)=$J$6)*1,"")</calculatedColumnFormula>
    </tableColumn>
    <tableColumn id="263" xr3:uid="{5DAB5D77-7711-4EE6-B026-71F5F966B935}" name="FV18" dataDxfId="277">
      <calculatedColumnFormula>IFERROR((VLOOKUP($B7,INDIRECT("'"&amp;TEXT(IX$5,"dd-mm-yy")&amp;"'!$B$8:$AI$1000"),14,0)=$K$6)*1,"")</calculatedColumnFormula>
    </tableColumn>
    <tableColumn id="264" xr3:uid="{DDC7C3C4-5023-44E7-9058-F0BA1E4FD40C}" name="FC18" dataDxfId="276">
      <calculatedColumnFormula>IFERROR((VLOOKUP($B7,INDIRECT("'"&amp;TEXT(IX$5,"dd-mm-yy")&amp;"'!$B$8:$AI$1000"),14,0)=$L$6)*1,"")</calculatedColumnFormula>
    </tableColumn>
    <tableColumn id="265" xr3:uid="{46BDD8A5-94DF-49EF-B551-BA403D4E042F}" name="FD18" dataDxfId="275">
      <calculatedColumnFormula>IFERROR((VLOOKUP($B7,INDIRECT("'"&amp;TEXT(IX$5,"dd-mm-yy")&amp;"'!$B$8:$AI$1000"),14,0)=$M$6)*1,"")</calculatedColumnFormula>
    </tableColumn>
    <tableColumn id="266" xr3:uid="{D77B86C3-6AA5-4F98-AF25-940B017FC444}" name="FE18" dataDxfId="274">
      <calculatedColumnFormula>IFERROR((VLOOKUP($B7,INDIRECT("'"&amp;TEXT(IX$5,"dd-mm-yy")&amp;"'!$B$8:$AI$1000"),14,0)=$N$6)*1,"")</calculatedColumnFormula>
    </tableColumn>
    <tableColumn id="267" xr3:uid="{A4772C08-EE0C-423F-A3B6-1A4DDC13237E}" name="FS18" dataDxfId="273">
      <calculatedColumnFormula>IFERROR((VLOOKUP($B7,INDIRECT("'"&amp;TEXT(IX$5,"dd-mm-yy")&amp;"'!$B$8:$AI$1000"),14,0)=$O$6)*1,"")</calculatedColumnFormula>
    </tableColumn>
    <tableColumn id="268" xr3:uid="{0F542ADB-762D-4F30-9535-0D41C5D49EA2}" name="P18" dataDxfId="272">
      <calculatedColumnFormula>IFERROR((VLOOKUP($B7,INDIRECT("'"&amp;TEXT(IX$5,"dd-mm-yy")&amp;"'!$B$8:$AI$1000"),16,0)=$P$6)*1,"")</calculatedColumnFormula>
    </tableColumn>
    <tableColumn id="269" xr3:uid="{D510ACCF-ADBA-4A2E-B7A6-F79F17916A88}" name="T18" dataDxfId="271">
      <calculatedColumnFormula>IFERROR((VLOOKUP($B7,INDIRECT("'"&amp;TEXT(IX$5,"dd-mm-yy")&amp;"'!$B$8:$AI$1000"),16,0)=$Q$6)*1,"")</calculatedColumnFormula>
    </tableColumn>
    <tableColumn id="270" xr3:uid="{BACA48C4-63FA-424D-9416-57C6BB00ED10}" name="TI18" dataDxfId="270">
      <calculatedColumnFormula>IFERROR((VLOOKUP($B7,INDIRECT("'"&amp;TEXT(IX$5,"dd-mm-yy")&amp;"'!$B$8:$AI$1000"),17,0)=$R$6)*1,"")</calculatedColumnFormula>
    </tableColumn>
    <tableColumn id="271" xr3:uid="{0D83829A-1CEE-4FB5-9233-644CA9FCA9ED}" name="TJ18" dataDxfId="269">
      <calculatedColumnFormula>IFERROR((VLOOKUP($B7,INDIRECT("'"&amp;TEXT(IX$5,"dd-mm-yy")&amp;"'!$B$8:$AI$1000"),17,0)=$S$6)*1,"")</calculatedColumnFormula>
    </tableColumn>
    <tableColumn id="272" xr3:uid="{79FBBAF9-AFF6-4EF2-A69C-22A84CD3B8E1}" name="A19" dataDxfId="268">
      <calculatedColumnFormula>IFERROR((VLOOKUP($B7,INDIRECT("'"&amp;TEXT(JL$5,"dd-mm-yy")&amp;"'!$B$8:$AI$1000"),13,0)=$F$6)*1,"")</calculatedColumnFormula>
    </tableColumn>
    <tableColumn id="273" xr3:uid="{06492EF3-F11A-4593-B7AE-53BAE42AF4D3}" name="F19" dataDxfId="267">
      <calculatedColumnFormula>IFERROR((VLOOKUP($B7,INDIRECT("'"&amp;TEXT(JL$5,"dd-mm-yy")&amp;"'!$B$8:$AI$1000"),13,0)=$G$6)*1,"")</calculatedColumnFormula>
    </tableColumn>
    <tableColumn id="274" xr3:uid="{E02B5D7F-6D9E-478E-A867-AA8D00F08299}" name="FI19" dataDxfId="266">
      <calculatedColumnFormula>IFERROR((VLOOKUP($B7,INDIRECT("'"&amp;TEXT(JL$5,"dd-mm-yy")&amp;"'!$B$8:$AI$1000"),14,0)=$H$6)*1,"")</calculatedColumnFormula>
    </tableColumn>
    <tableColumn id="275" xr3:uid="{F1B354C7-2BDC-48E0-B1F9-BBDCE7A31A6B}" name="FJ19" dataDxfId="265">
      <calculatedColumnFormula>IFERROR((VLOOKUP($B7,INDIRECT("'"&amp;TEXT(JL$5,"dd-mm-yy")&amp;"'!$B$8:$AI$1000"),14,0)=$I$6)*1,"")</calculatedColumnFormula>
    </tableColumn>
    <tableColumn id="276" xr3:uid="{67F5ECF2-F4AE-4C5A-B1F5-B5E00004D084}" name="FM19" dataDxfId="264">
      <calculatedColumnFormula>IFERROR((VLOOKUP($B7,INDIRECT("'"&amp;TEXT(JL$5,"dd-mm-yy")&amp;"'!$B$8:$AI$1000"),14,0)=$J$6)*1,"")</calculatedColumnFormula>
    </tableColumn>
    <tableColumn id="277" xr3:uid="{EBD4752A-A8C2-4B3D-9AB6-A1D70479118E}" name="FV19" dataDxfId="263">
      <calculatedColumnFormula>IFERROR((VLOOKUP($B7,INDIRECT("'"&amp;TEXT(JL$5,"dd-mm-yy")&amp;"'!$B$8:$AI$1000"),14,0)=$K$6)*1,"")</calculatedColumnFormula>
    </tableColumn>
    <tableColumn id="278" xr3:uid="{F0BE9280-A450-447D-B836-30770365483E}" name="FC19" dataDxfId="262">
      <calculatedColumnFormula>IFERROR((VLOOKUP($B7,INDIRECT("'"&amp;TEXT(JL$5,"dd-mm-yy")&amp;"'!$B$8:$AI$1000"),14,0)=$L$6)*1,"")</calculatedColumnFormula>
    </tableColumn>
    <tableColumn id="279" xr3:uid="{A59DBDDB-2FB1-4E06-976C-8A987D694C96}" name="FD19" dataDxfId="261">
      <calculatedColumnFormula>IFERROR((VLOOKUP($B7,INDIRECT("'"&amp;TEXT(JL$5,"dd-mm-yy")&amp;"'!$B$8:$AI$1000"),14,0)=$M$6)*1,"")</calculatedColumnFormula>
    </tableColumn>
    <tableColumn id="280" xr3:uid="{19EE0210-1CF5-42C6-9C74-18287FD7F367}" name="FE19" dataDxfId="260">
      <calculatedColumnFormula>IFERROR((VLOOKUP($B7,INDIRECT("'"&amp;TEXT(JL$5,"dd-mm-yy")&amp;"'!$B$8:$AI$1000"),14,0)=$N$6)*1,"")</calculatedColumnFormula>
    </tableColumn>
    <tableColumn id="281" xr3:uid="{78BDB72F-F51F-4E60-A42E-85E98AF48761}" name="FS19" dataDxfId="259">
      <calculatedColumnFormula>IFERROR((VLOOKUP($B7,INDIRECT("'"&amp;TEXT(JL$5,"dd-mm-yy")&amp;"'!$B$8:$AI$1000"),14,0)=$O$6)*1,"")</calculatedColumnFormula>
    </tableColumn>
    <tableColumn id="282" xr3:uid="{68DA5DAD-5660-4C43-930D-7AB8CFF80B53}" name="P19" dataDxfId="258">
      <calculatedColumnFormula>IFERROR((VLOOKUP($B7,INDIRECT("'"&amp;TEXT(JL$5,"dd-mm-yy")&amp;"'!$B$8:$AI$1000"),16,0)=$P$6)*1,"")</calculatedColumnFormula>
    </tableColumn>
    <tableColumn id="283" xr3:uid="{62E718AF-6C49-4A81-B0B2-1660D4021B6C}" name="T19" dataDxfId="257">
      <calculatedColumnFormula>IFERROR((VLOOKUP($B7,INDIRECT("'"&amp;TEXT(JL$5,"dd-mm-yy")&amp;"'!$B$8:$AI$1000"),16,0)=$Q$6)*1,"")</calculatedColumnFormula>
    </tableColumn>
    <tableColumn id="284" xr3:uid="{E66B20BB-DC0A-47E1-B70B-6B981C467B8F}" name="TI19" dataDxfId="256">
      <calculatedColumnFormula>IFERROR((VLOOKUP($B7,INDIRECT("'"&amp;TEXT(JL$5,"dd-mm-yy")&amp;"'!$B$8:$AI$1000"),17,0)=$R$6)*1,"")</calculatedColumnFormula>
    </tableColumn>
    <tableColumn id="285" xr3:uid="{00EA8FEE-E9E0-4A52-A76B-79704EAD28AA}" name="TJ19" dataDxfId="255">
      <calculatedColumnFormula>IFERROR((VLOOKUP($B7,INDIRECT("'"&amp;TEXT(JL$5,"dd-mm-yy")&amp;"'!$B$8:$AI$1000"),17,0)=$S$6)*1,"")</calculatedColumnFormula>
    </tableColumn>
    <tableColumn id="286" xr3:uid="{B936DFF0-4915-4C01-92B9-632C449A392B}" name="A20" dataDxfId="254">
      <calculatedColumnFormula>IFERROR((VLOOKUP($B7,INDIRECT("'"&amp;TEXT(JZ$5,"dd-mm-yy")&amp;"'!$B$8:$AI$1000"),13,0)=$F$6)*1,"")</calculatedColumnFormula>
    </tableColumn>
    <tableColumn id="287" xr3:uid="{8AD1B61F-21DF-4291-AA9A-D44E85131438}" name="F20" dataDxfId="253">
      <calculatedColumnFormula>IFERROR((VLOOKUP($B7,INDIRECT("'"&amp;TEXT(JZ$5,"dd-mm-yy")&amp;"'!$B$8:$AI$1000"),13,0)=$G$6)*1,"")</calculatedColumnFormula>
    </tableColumn>
    <tableColumn id="288" xr3:uid="{3B63D9DA-35C5-4345-B407-2E5C19434E2F}" name="FI20" dataDxfId="252">
      <calculatedColumnFormula>IFERROR((VLOOKUP($B7,INDIRECT("'"&amp;TEXT(JZ$5,"dd-mm-yy")&amp;"'!$B$8:$AI$1000"),14,0)=$H$6)*1,"")</calculatedColumnFormula>
    </tableColumn>
    <tableColumn id="289" xr3:uid="{1B007B88-A1DF-4C8C-B0C4-6FE7E6BACAD4}" name="FJ20" dataDxfId="251">
      <calculatedColumnFormula>IFERROR((VLOOKUP($B7,INDIRECT("'"&amp;TEXT(JZ$5,"dd-mm-yy")&amp;"'!$B$8:$AI$1000"),14,0)=$I$6)*1,"")</calculatedColumnFormula>
    </tableColumn>
    <tableColumn id="290" xr3:uid="{865A6934-BB41-4F4F-9EE4-C248BC3F836C}" name="FM20" dataDxfId="250">
      <calculatedColumnFormula>IFERROR((VLOOKUP($B7,INDIRECT("'"&amp;TEXT(JZ$5,"dd-mm-yy")&amp;"'!$B$8:$AI$1000"),14,0)=$J$6)*1,"")</calculatedColumnFormula>
    </tableColumn>
    <tableColumn id="291" xr3:uid="{25DE62AB-8295-40DB-B5E4-6F7D8574397D}" name="FV20" dataDxfId="249">
      <calculatedColumnFormula>IFERROR((VLOOKUP($B7,INDIRECT("'"&amp;TEXT(JZ$5,"dd-mm-yy")&amp;"'!$B$8:$AI$1000"),14,0)=$K$6)*1,"")</calculatedColumnFormula>
    </tableColumn>
    <tableColumn id="292" xr3:uid="{B4AE09A9-0A63-43C8-ACDB-65DFC2E220BB}" name="FC20" dataDxfId="248">
      <calculatedColumnFormula>IFERROR((VLOOKUP($B7,INDIRECT("'"&amp;TEXT(JZ$5,"dd-mm-yy")&amp;"'!$B$8:$AI$1000"),14,0)=$L$6)*1,"")</calculatedColumnFormula>
    </tableColumn>
    <tableColumn id="293" xr3:uid="{7304A48D-5C3B-4ED2-8994-3CAE28C7581E}" name="FD20" dataDxfId="247">
      <calculatedColumnFormula>IFERROR((VLOOKUP($B7,INDIRECT("'"&amp;TEXT(JZ$5,"dd-mm-yy")&amp;"'!$B$8:$AI$1000"),14,0)=$M$6)*1,"")</calculatedColumnFormula>
    </tableColumn>
    <tableColumn id="294" xr3:uid="{E09DD453-A618-4F15-AB95-C44D9F45C144}" name="FE20" dataDxfId="246">
      <calculatedColumnFormula>IFERROR((VLOOKUP($B7,INDIRECT("'"&amp;TEXT(JZ$5,"dd-mm-yy")&amp;"'!$B$8:$AI$1000"),14,0)=$N$6)*1,"")</calculatedColumnFormula>
    </tableColumn>
    <tableColumn id="295" xr3:uid="{A5FCC04E-81F3-453A-AABD-CE5A3858B92D}" name="FS20" dataDxfId="245">
      <calculatedColumnFormula>IFERROR((VLOOKUP($B7,INDIRECT("'"&amp;TEXT(JZ$5,"dd-mm-yy")&amp;"'!$B$8:$AI$1000"),14,0)=$O$6)*1,"")</calculatedColumnFormula>
    </tableColumn>
    <tableColumn id="296" xr3:uid="{EBD15A0A-4EE9-4BBB-B4A7-3E71380A9DBE}" name="P20" dataDxfId="244">
      <calculatedColumnFormula>IFERROR((VLOOKUP($B7,INDIRECT("'"&amp;TEXT(JZ$5,"dd-mm-yy")&amp;"'!$B$8:$AI$1000"),16,0)=$P$6)*1,"")</calculatedColumnFormula>
    </tableColumn>
    <tableColumn id="297" xr3:uid="{DE1F189A-C652-4ECA-B38E-044B701EC80E}" name="T20" dataDxfId="243">
      <calculatedColumnFormula>IFERROR((VLOOKUP($B7,INDIRECT("'"&amp;TEXT(JZ$5,"dd-mm-yy")&amp;"'!$B$8:$AI$1000"),16,0)=$Q$6)*1,"")</calculatedColumnFormula>
    </tableColumn>
    <tableColumn id="298" xr3:uid="{29567789-1EB0-421A-A436-75250677400B}" name="TI20" dataDxfId="242">
      <calculatedColumnFormula>IFERROR((VLOOKUP($B7,INDIRECT("'"&amp;TEXT(JZ$5,"dd-mm-yy")&amp;"'!$B$8:$AI$1000"),17,0)=$R$6)*1,"")</calculatedColumnFormula>
    </tableColumn>
    <tableColumn id="299" xr3:uid="{5FEF217A-8DED-4589-8EDE-D4BA0B8B68FA}" name="TJ20" dataDxfId="241">
      <calculatedColumnFormula>IFERROR((VLOOKUP($B7,INDIRECT("'"&amp;TEXT(JZ$5,"dd-mm-yy")&amp;"'!$B$8:$AI$1000"),17,0)=$S$6)*1,"")</calculatedColumnFormula>
    </tableColumn>
    <tableColumn id="300" xr3:uid="{7494F83E-FC24-40CC-965F-C7CF75AB8D3A}" name="A21" dataDxfId="240">
      <calculatedColumnFormula>IFERROR((VLOOKUP($B7,INDIRECT("'"&amp;TEXT(KN$5,"dd-mm-yy")&amp;"'!$B$8:$AI$1000"),13,0)=$F$6)*1,"")</calculatedColumnFormula>
    </tableColumn>
    <tableColumn id="301" xr3:uid="{20166174-F788-4B4A-A16A-F8749B886C86}" name="F21" dataDxfId="239">
      <calculatedColumnFormula>IFERROR((VLOOKUP($B7,INDIRECT("'"&amp;TEXT(KN$5,"dd-mm-yy")&amp;"'!$B$8:$AI$1000"),13,0)=$G$6)*1,"")</calculatedColumnFormula>
    </tableColumn>
    <tableColumn id="302" xr3:uid="{DA82F32D-C6CB-422A-A2F5-305C069AC66A}" name="FI21" dataDxfId="238">
      <calculatedColumnFormula>IFERROR((VLOOKUP($B7,INDIRECT("'"&amp;TEXT(KN$5,"dd-mm-yy")&amp;"'!$B$8:$AI$1000"),14,0)=$H$6)*1,"")</calculatedColumnFormula>
    </tableColumn>
    <tableColumn id="303" xr3:uid="{A332C5FE-0253-4825-8FB0-928D7F02E834}" name="FJ21" dataDxfId="237">
      <calculatedColumnFormula>IFERROR((VLOOKUP($B7,INDIRECT("'"&amp;TEXT(KN$5,"dd-mm-yy")&amp;"'!$B$8:$AI$1000"),14,0)=$I$6)*1,"")</calculatedColumnFormula>
    </tableColumn>
    <tableColumn id="304" xr3:uid="{43892C41-6F32-437B-8780-1B12C0597919}" name="FM21" dataDxfId="236">
      <calculatedColumnFormula>IFERROR((VLOOKUP($B7,INDIRECT("'"&amp;TEXT(KN$5,"dd-mm-yy")&amp;"'!$B$8:$AI$1000"),14,0)=$J$6)*1,"")</calculatedColumnFormula>
    </tableColumn>
    <tableColumn id="305" xr3:uid="{128D64EF-B618-40FE-95A8-71928CA68641}" name="FV21" dataDxfId="235">
      <calculatedColumnFormula>IFERROR((VLOOKUP($B7,INDIRECT("'"&amp;TEXT(KN$5,"dd-mm-yy")&amp;"'!$B$8:$AI$1000"),14,0)=$K$6)*1,"")</calculatedColumnFormula>
    </tableColumn>
    <tableColumn id="306" xr3:uid="{40B57BAA-F7C4-4669-8E93-A122DBC5737D}" name="FC21" dataDxfId="234">
      <calculatedColumnFormula>IFERROR((VLOOKUP($B7,INDIRECT("'"&amp;TEXT(KN$5,"dd-mm-yy")&amp;"'!$B$8:$AI$1000"),14,0)=$L$6)*1,"")</calculatedColumnFormula>
    </tableColumn>
    <tableColumn id="307" xr3:uid="{A97163E0-865B-4FBE-8DAB-09C45BE5D44C}" name="FD21" dataDxfId="233">
      <calculatedColumnFormula>IFERROR((VLOOKUP($B7,INDIRECT("'"&amp;TEXT(KN$5,"dd-mm-yy")&amp;"'!$B$8:$AI$1000"),14,0)=$M$6)*1,"")</calculatedColumnFormula>
    </tableColumn>
    <tableColumn id="308" xr3:uid="{AE41D957-FFC1-4699-A2CE-3CDB5260588C}" name="FE21" dataDxfId="232">
      <calculatedColumnFormula>IFERROR((VLOOKUP($B7,INDIRECT("'"&amp;TEXT(KN$5,"dd-mm-yy")&amp;"'!$B$8:$AI$1000"),14,0)=$N$6)*1,"")</calculatedColumnFormula>
    </tableColumn>
    <tableColumn id="309" xr3:uid="{09D61FE4-B5BC-4A9B-BDEC-08A7CF2E6B23}" name="FS21" dataDxfId="231">
      <calculatedColumnFormula>IFERROR((VLOOKUP($B7,INDIRECT("'"&amp;TEXT(KN$5,"dd-mm-yy")&amp;"'!$B$8:$AI$1000"),14,0)=$O$6)*1,"")</calculatedColumnFormula>
    </tableColumn>
    <tableColumn id="310" xr3:uid="{250A06FF-329C-459B-9B4E-A91018F5FD2B}" name="P21" dataDxfId="230">
      <calculatedColumnFormula>IFERROR((VLOOKUP($B7,INDIRECT("'"&amp;TEXT(KN$5,"dd-mm-yy")&amp;"'!$B$8:$AI$1000"),16,0)=$P$6)*1,"")</calculatedColumnFormula>
    </tableColumn>
    <tableColumn id="311" xr3:uid="{10E61F3D-2278-483F-BB41-B27E4EF924EF}" name="T21" dataDxfId="229">
      <calculatedColumnFormula>IFERROR((VLOOKUP($B7,INDIRECT("'"&amp;TEXT(KN$5,"dd-mm-yy")&amp;"'!$B$8:$AI$1000"),16,0)=$Q$6)*1,"")</calculatedColumnFormula>
    </tableColumn>
    <tableColumn id="312" xr3:uid="{B045FFCF-EBC4-4364-B382-7AAC7747DAB1}" name="TI21" dataDxfId="228">
      <calculatedColumnFormula>IFERROR((VLOOKUP($B7,INDIRECT("'"&amp;TEXT(KN$5,"dd-mm-yy")&amp;"'!$B$8:$AI$1000"),17,0)=$R$6)*1,"")</calculatedColumnFormula>
    </tableColumn>
    <tableColumn id="313" xr3:uid="{2BD392CA-B7F8-4382-8FEE-558964B13441}" name="TJ21" dataDxfId="227">
      <calculatedColumnFormula>IFERROR((VLOOKUP($B7,INDIRECT("'"&amp;TEXT(KN$5,"dd-mm-yy")&amp;"'!$B$8:$AI$1000"),17,0)=$S$6)*1,"")</calculatedColumnFormula>
    </tableColumn>
    <tableColumn id="314" xr3:uid="{2FBD02E8-31D1-424A-938F-51D2B88A5699}" name="A22" dataDxfId="226">
      <calculatedColumnFormula>IFERROR((VLOOKUP($B7,INDIRECT("'"&amp;TEXT(LB$5,"dd-mm-yy")&amp;"'!$B$8:$AI$1000"),13,0)=$F$6)*1,"")</calculatedColumnFormula>
    </tableColumn>
    <tableColumn id="315" xr3:uid="{449FCED9-225A-40C7-86D0-CDF6215DEAC3}" name="F22" dataDxfId="225">
      <calculatedColumnFormula>IFERROR((VLOOKUP($B7,INDIRECT("'"&amp;TEXT(LB$5,"dd-mm-yy")&amp;"'!$B$8:$AI$1000"),13,0)=$G$6)*1,"")</calculatedColumnFormula>
    </tableColumn>
    <tableColumn id="316" xr3:uid="{6791244F-1EC8-4FE6-AFB6-4249AEF844EE}" name="FI22" dataDxfId="224">
      <calculatedColumnFormula>IFERROR((VLOOKUP($B7,INDIRECT("'"&amp;TEXT(LB$5,"dd-mm-yy")&amp;"'!$B$8:$AI$1000"),14,0)=$H$6)*1,"")</calculatedColumnFormula>
    </tableColumn>
    <tableColumn id="317" xr3:uid="{0B44666D-3C8D-4FE1-9377-3D1F06937108}" name="FJ22" dataDxfId="223">
      <calculatedColumnFormula>IFERROR((VLOOKUP($B7,INDIRECT("'"&amp;TEXT(LB$5,"dd-mm-yy")&amp;"'!$B$8:$AI$1000"),14,0)=$I$6)*1,"")</calculatedColumnFormula>
    </tableColumn>
    <tableColumn id="318" xr3:uid="{3B82B2A5-52F3-4BD6-90CC-F9A5F49A8BB9}" name="FM22" dataDxfId="222">
      <calculatedColumnFormula>IFERROR((VLOOKUP($B7,INDIRECT("'"&amp;TEXT(LB$5,"dd-mm-yy")&amp;"'!$B$8:$AI$1000"),14,0)=$J$6)*1,"")</calculatedColumnFormula>
    </tableColumn>
    <tableColumn id="319" xr3:uid="{6A1DBBFB-EA0F-44EE-98D7-98BB4062FF30}" name="FV22" dataDxfId="221">
      <calculatedColumnFormula>IFERROR((VLOOKUP($B7,INDIRECT("'"&amp;TEXT(LB$5,"dd-mm-yy")&amp;"'!$B$8:$AI$1000"),14,0)=$K$6)*1,"")</calculatedColumnFormula>
    </tableColumn>
    <tableColumn id="320" xr3:uid="{28C6A1AC-56B8-4494-9B5D-EE497A7073A9}" name="FC22" dataDxfId="220">
      <calculatedColumnFormula>IFERROR((VLOOKUP($B7,INDIRECT("'"&amp;TEXT(LB$5,"dd-mm-yy")&amp;"'!$B$8:$AI$1000"),14,0)=$L$6)*1,"")</calculatedColumnFormula>
    </tableColumn>
    <tableColumn id="321" xr3:uid="{9DE5119E-16E9-4103-B6B4-A5E266230230}" name="FD22" dataDxfId="219">
      <calculatedColumnFormula>IFERROR((VLOOKUP($B7,INDIRECT("'"&amp;TEXT(LB$5,"dd-mm-yy")&amp;"'!$B$8:$AI$1000"),14,0)=$M$6)*1,"")</calculatedColumnFormula>
    </tableColumn>
    <tableColumn id="322" xr3:uid="{198C5275-9F4D-4E85-A967-7E640D3A75DB}" name="FE22" dataDxfId="218">
      <calculatedColumnFormula>IFERROR((VLOOKUP($B7,INDIRECT("'"&amp;TEXT(LB$5,"dd-mm-yy")&amp;"'!$B$8:$AI$1000"),14,0)=$N$6)*1,"")</calculatedColumnFormula>
    </tableColumn>
    <tableColumn id="323" xr3:uid="{E5DB8E03-9AB0-41BD-856A-337DAE4DA4AE}" name="FS22" dataDxfId="217">
      <calculatedColumnFormula>IFERROR((VLOOKUP($B7,INDIRECT("'"&amp;TEXT(LB$5,"dd-mm-yy")&amp;"'!$B$8:$AI$1000"),14,0)=$O$6)*1,"")</calculatedColumnFormula>
    </tableColumn>
    <tableColumn id="324" xr3:uid="{6ABC048B-604A-4AC1-8DCD-87832DC24642}" name="P22" dataDxfId="216">
      <calculatedColumnFormula>IFERROR((VLOOKUP($B7,INDIRECT("'"&amp;TEXT(LB$5,"dd-mm-yy")&amp;"'!$B$8:$AI$1000"),16,0)=$P$6)*1,"")</calculatedColumnFormula>
    </tableColumn>
    <tableColumn id="325" xr3:uid="{5036E4CE-C94E-49F0-9F99-F09D31656319}" name="T22" dataDxfId="215">
      <calculatedColumnFormula>IFERROR((VLOOKUP($B7,INDIRECT("'"&amp;TEXT(LB$5,"dd-mm-yy")&amp;"'!$B$8:$AI$1000"),16,0)=$Q$6)*1,"")</calculatedColumnFormula>
    </tableColumn>
    <tableColumn id="326" xr3:uid="{14375FE0-58F4-45A0-85F9-30ED04AAFD53}" name="TI22" dataDxfId="214">
      <calculatedColumnFormula>IFERROR((VLOOKUP($B7,INDIRECT("'"&amp;TEXT(LB$5,"dd-mm-yy")&amp;"'!$B$8:$AI$1000"),17,0)=$R$6)*1,"")</calculatedColumnFormula>
    </tableColumn>
    <tableColumn id="327" xr3:uid="{A26E85CC-DBEB-4176-8A3C-0D36D2060EC0}" name="TJ22" dataDxfId="213">
      <calculatedColumnFormula>IFERROR((VLOOKUP($B7,INDIRECT("'"&amp;TEXT(LB$5,"dd-mm-yy")&amp;"'!$B$8:$AI$1000"),17,0)=$S$6)*1,"")</calculatedColumnFormula>
    </tableColumn>
    <tableColumn id="328" xr3:uid="{6A791858-6833-4721-A8CC-4EF78C6BF7EF}" name="A23" dataDxfId="212">
      <calculatedColumnFormula>IFERROR((VLOOKUP($B7,INDIRECT("'"&amp;TEXT(LP$5,"dd-mm-yy")&amp;"'!$B$8:$AI$1000"),13,0)=$F$6)*1,"")</calculatedColumnFormula>
    </tableColumn>
    <tableColumn id="329" xr3:uid="{995570C1-1489-4776-9B80-59B8EEB5930B}" name="F23" dataDxfId="211">
      <calculatedColumnFormula>IFERROR((VLOOKUP($B7,INDIRECT("'"&amp;TEXT(LP$5,"dd-mm-yy")&amp;"'!$B$8:$AI$1000"),13,0)=$G$6)*1,"")</calculatedColumnFormula>
    </tableColumn>
    <tableColumn id="330" xr3:uid="{33C92597-D6B5-483A-8DBF-2855E4436133}" name="FI23" dataDxfId="210">
      <calculatedColumnFormula>IFERROR((VLOOKUP($B7,INDIRECT("'"&amp;TEXT(LP$5,"dd-mm-yy")&amp;"'!$B$8:$AI$1000"),14,0)=$H$6)*1,"")</calculatedColumnFormula>
    </tableColumn>
    <tableColumn id="331" xr3:uid="{524AF662-C989-4013-BE45-FF7CDC31584C}" name="FJ23" dataDxfId="209">
      <calculatedColumnFormula>IFERROR((VLOOKUP($B7,INDIRECT("'"&amp;TEXT(LP$5,"dd-mm-yy")&amp;"'!$B$8:$AI$1000"),14,0)=$I$6)*1,"")</calculatedColumnFormula>
    </tableColumn>
    <tableColumn id="332" xr3:uid="{2A92FC14-BBD5-4F95-8BFF-7FD91CD39C87}" name="FM23" dataDxfId="208">
      <calculatedColumnFormula>IFERROR((VLOOKUP($B7,INDIRECT("'"&amp;TEXT(LP$5,"dd-mm-yy")&amp;"'!$B$8:$AI$1000"),14,0)=$J$6)*1,"")</calculatedColumnFormula>
    </tableColumn>
    <tableColumn id="333" xr3:uid="{866523A6-4780-44F3-BF89-9C51BCD59504}" name="FV23" dataDxfId="207">
      <calculatedColumnFormula>IFERROR((VLOOKUP($B7,INDIRECT("'"&amp;TEXT(LP$5,"dd-mm-yy")&amp;"'!$B$8:$AI$1000"),14,0)=$K$6)*1,"")</calculatedColumnFormula>
    </tableColumn>
    <tableColumn id="334" xr3:uid="{E8D54A51-A0C3-4097-9161-9CFFFF790FCB}" name="FC23" dataDxfId="206">
      <calculatedColumnFormula>IFERROR((VLOOKUP($B7,INDIRECT("'"&amp;TEXT(LP$5,"dd-mm-yy")&amp;"'!$B$8:$AI$1000"),14,0)=$L$6)*1,"")</calculatedColumnFormula>
    </tableColumn>
    <tableColumn id="335" xr3:uid="{86D7B89E-F6C0-40E3-93A1-D3619DEC35ED}" name="FD23" dataDxfId="205">
      <calculatedColumnFormula>IFERROR((VLOOKUP($B7,INDIRECT("'"&amp;TEXT(LP$5,"dd-mm-yy")&amp;"'!$B$8:$AI$1000"),14,0)=$M$6)*1,"")</calculatedColumnFormula>
    </tableColumn>
    <tableColumn id="336" xr3:uid="{F4F54462-EE3E-439F-AB3A-C2D7C17EB1E0}" name="FE23" dataDxfId="204">
      <calculatedColumnFormula>IFERROR((VLOOKUP($B7,INDIRECT("'"&amp;TEXT(LP$5,"dd-mm-yy")&amp;"'!$B$8:$AI$1000"),14,0)=$N$6)*1,"")</calculatedColumnFormula>
    </tableColumn>
    <tableColumn id="337" xr3:uid="{2CA917A6-480F-48AA-976B-F9CC08BEDF41}" name="FS23" dataDxfId="203">
      <calculatedColumnFormula>IFERROR((VLOOKUP($B7,INDIRECT("'"&amp;TEXT(LP$5,"dd-mm-yy")&amp;"'!$B$8:$AI$1000"),14,0)=$O$6)*1,"")</calculatedColumnFormula>
    </tableColumn>
    <tableColumn id="338" xr3:uid="{B83482A8-2521-4731-B8E9-670628442118}" name="P23" dataDxfId="202">
      <calculatedColumnFormula>IFERROR((VLOOKUP($B7,INDIRECT("'"&amp;TEXT(LP$5,"dd-mm-yy")&amp;"'!$B$8:$AI$1000"),16,0)=$P$6)*1,"")</calculatedColumnFormula>
    </tableColumn>
    <tableColumn id="339" xr3:uid="{4B528781-1E02-48F8-9337-ECFD060661C6}" name="T23" dataDxfId="201">
      <calculatedColumnFormula>IFERROR((VLOOKUP($B7,INDIRECT("'"&amp;TEXT(LP$5,"dd-mm-yy")&amp;"'!$B$8:$AI$1000"),16,0)=$Q$6)*1,"")</calculatedColumnFormula>
    </tableColumn>
    <tableColumn id="340" xr3:uid="{940E5EA9-5574-4796-9CC7-D446C55EFE4E}" name="TI23" dataDxfId="200">
      <calculatedColumnFormula>IFERROR((VLOOKUP($B7,INDIRECT("'"&amp;TEXT(LP$5,"dd-mm-yy")&amp;"'!$B$8:$AI$1000"),17,0)=$R$6)*1,"")</calculatedColumnFormula>
    </tableColumn>
    <tableColumn id="341" xr3:uid="{145230B9-D2E3-4732-849A-DCFDA2BD41F9}" name="TJ23" dataDxfId="199">
      <calculatedColumnFormula>IFERROR((VLOOKUP($B7,INDIRECT("'"&amp;TEXT(LP$5,"dd-mm-yy")&amp;"'!$B$8:$AI$1000"),17,0)=$S$6)*1,"")</calculatedColumnFormula>
    </tableColumn>
    <tableColumn id="342" xr3:uid="{B770E09E-C157-4DD4-B6A3-52E8102E0F74}" name="A24" dataDxfId="198">
      <calculatedColumnFormula>IFERROR((VLOOKUP($B7,INDIRECT("'"&amp;TEXT(MD$5,"dd-mm-yy")&amp;"'!$B$8:$AI$1000"),13,0)=$F$6)*1,"")</calculatedColumnFormula>
    </tableColumn>
    <tableColumn id="343" xr3:uid="{6BBC2A05-2590-4CF9-8A62-F3B139545E0C}" name="F24" dataDxfId="197">
      <calculatedColumnFormula>IFERROR((VLOOKUP($B7,INDIRECT("'"&amp;TEXT(MD$5,"dd-mm-yy")&amp;"'!$B$8:$AI$1000"),13,0)=$G$6)*1,"")</calculatedColumnFormula>
    </tableColumn>
    <tableColumn id="344" xr3:uid="{3756C69A-0D11-4FCF-92C4-7E973036FDE5}" name="FI24" dataDxfId="196">
      <calculatedColumnFormula>IFERROR((VLOOKUP($B7,INDIRECT("'"&amp;TEXT(MD$5,"dd-mm-yy")&amp;"'!$B$8:$AI$1000"),14,0)=$H$6)*1,"")</calculatedColumnFormula>
    </tableColumn>
    <tableColumn id="345" xr3:uid="{F848BA71-2F73-466F-BD80-1F469E97E8E5}" name="FJ24" dataDxfId="195">
      <calculatedColumnFormula>IFERROR((VLOOKUP($B7,INDIRECT("'"&amp;TEXT(MD$5,"dd-mm-yy")&amp;"'!$B$8:$AI$1000"),14,0)=$I$6)*1,"")</calculatedColumnFormula>
    </tableColumn>
    <tableColumn id="346" xr3:uid="{BC13B94A-C5C4-4B18-8286-03AD044F6998}" name="FM24" dataDxfId="194">
      <calculatedColumnFormula>IFERROR((VLOOKUP($B7,INDIRECT("'"&amp;TEXT(MD$5,"dd-mm-yy")&amp;"'!$B$8:$AI$1000"),14,0)=$J$6)*1,"")</calculatedColumnFormula>
    </tableColumn>
    <tableColumn id="347" xr3:uid="{C89956FE-C3D8-4F1A-B0C9-D2D5D7B8D083}" name="FV24" dataDxfId="193">
      <calculatedColumnFormula>IFERROR((VLOOKUP($B7,INDIRECT("'"&amp;TEXT(MD$5,"dd-mm-yy")&amp;"'!$B$8:$AI$1000"),14,0)=$K$6)*1,"")</calculatedColumnFormula>
    </tableColumn>
    <tableColumn id="348" xr3:uid="{1E4052C8-7D97-4EAB-9F55-C2A214A70CE5}" name="FC24" dataDxfId="192">
      <calculatedColumnFormula>IFERROR((VLOOKUP($B7,INDIRECT("'"&amp;TEXT(MD$5,"dd-mm-yy")&amp;"'!$B$8:$AI$1000"),14,0)=$L$6)*1,"")</calculatedColumnFormula>
    </tableColumn>
    <tableColumn id="349" xr3:uid="{AEF19C4B-B5E1-4AA9-B6B2-16DF0464452F}" name="FD24" dataDxfId="191">
      <calculatedColumnFormula>IFERROR((VLOOKUP($B7,INDIRECT("'"&amp;TEXT(MD$5,"dd-mm-yy")&amp;"'!$B$8:$AI$1000"),14,0)=$M$6)*1,"")</calculatedColumnFormula>
    </tableColumn>
    <tableColumn id="350" xr3:uid="{09CDD856-3A50-4D88-B0B9-FABF0E984344}" name="FE24" dataDxfId="190">
      <calculatedColumnFormula>IFERROR((VLOOKUP($B7,INDIRECT("'"&amp;TEXT(MD$5,"dd-mm-yy")&amp;"'!$B$8:$AI$1000"),14,0)=$N$6)*1,"")</calculatedColumnFormula>
    </tableColumn>
    <tableColumn id="351" xr3:uid="{ED8D4833-3713-4081-ADAB-9F96C83470B2}" name="FS24" dataDxfId="189">
      <calculatedColumnFormula>IFERROR((VLOOKUP($B7,INDIRECT("'"&amp;TEXT(MD$5,"dd-mm-yy")&amp;"'!$B$8:$AI$1000"),14,0)=$O$6)*1,"")</calculatedColumnFormula>
    </tableColumn>
    <tableColumn id="352" xr3:uid="{BB5A9350-B86A-472E-B859-31D558F89209}" name="P24" dataDxfId="188">
      <calculatedColumnFormula>IFERROR((VLOOKUP($B7,INDIRECT("'"&amp;TEXT(MD$5,"dd-mm-yy")&amp;"'!$B$8:$AI$1000"),16,0)=$P$6)*1,"")</calculatedColumnFormula>
    </tableColumn>
    <tableColumn id="353" xr3:uid="{E7398D2A-9A03-4955-8CCB-2694F43CEDC6}" name="T24" dataDxfId="187">
      <calculatedColumnFormula>IFERROR((VLOOKUP($B7,INDIRECT("'"&amp;TEXT(MD$5,"dd-mm-yy")&amp;"'!$B$8:$AI$1000"),16,0)=$Q$6)*1,"")</calculatedColumnFormula>
    </tableColumn>
    <tableColumn id="354" xr3:uid="{D24C8850-05F6-4A46-B6CC-3108EA969A1A}" name="TI24" dataDxfId="186">
      <calculatedColumnFormula>IFERROR((VLOOKUP($B7,INDIRECT("'"&amp;TEXT(MD$5,"dd-mm-yy")&amp;"'!$B$8:$AI$1000"),17,0)=$R$6)*1,"")</calculatedColumnFormula>
    </tableColumn>
    <tableColumn id="355" xr3:uid="{7C5A1527-6CC2-4014-880C-F9A43F576ACE}" name="TJ24" dataDxfId="185">
      <calculatedColumnFormula>IFERROR((VLOOKUP($B7,INDIRECT("'"&amp;TEXT(MD$5,"dd-mm-yy")&amp;"'!$B$8:$AI$1000"),17,0)=$S$6)*1,"")</calculatedColumnFormula>
    </tableColumn>
    <tableColumn id="356" xr3:uid="{69EF180F-1362-481E-BB43-A10FA46AD257}" name="A25" dataDxfId="184">
      <calculatedColumnFormula>IFERROR((VLOOKUP($B7,INDIRECT("'"&amp;TEXT(MR$5,"dd-mm-yy")&amp;"'!$B$8:$AI$1000"),13,0)=$F$6)*1,"")</calculatedColumnFormula>
    </tableColumn>
    <tableColumn id="357" xr3:uid="{A4C831AB-17B1-4DB8-A157-6369F65B8193}" name="F25" dataDxfId="183">
      <calculatedColumnFormula>IFERROR((VLOOKUP($B7,INDIRECT("'"&amp;TEXT(MR$5,"dd-mm-yy")&amp;"'!$B$8:$AI$1000"),13,0)=$G$6)*1,"")</calculatedColumnFormula>
    </tableColumn>
    <tableColumn id="358" xr3:uid="{6590C1E0-F29B-4D6E-BAE9-B256A366E21F}" name="FI25" dataDxfId="182">
      <calculatedColumnFormula>IFERROR((VLOOKUP($B7,INDIRECT("'"&amp;TEXT(MR$5,"dd-mm-yy")&amp;"'!$B$8:$AI$1000"),14,0)=$H$6)*1,"")</calculatedColumnFormula>
    </tableColumn>
    <tableColumn id="359" xr3:uid="{8DCEB89F-4863-43DC-9E33-A2DDBA83AB7E}" name="FJ25" dataDxfId="181">
      <calculatedColumnFormula>IFERROR((VLOOKUP($B7,INDIRECT("'"&amp;TEXT(MR$5,"dd-mm-yy")&amp;"'!$B$8:$AI$1000"),14,0)=$I$6)*1,"")</calculatedColumnFormula>
    </tableColumn>
    <tableColumn id="360" xr3:uid="{DCF27B09-774C-449B-9E1E-05B690665AAB}" name="FM25" dataDxfId="180">
      <calculatedColumnFormula>IFERROR((VLOOKUP($B7,INDIRECT("'"&amp;TEXT(MR$5,"dd-mm-yy")&amp;"'!$B$8:$AI$1000"),14,0)=$J$6)*1,"")</calculatedColumnFormula>
    </tableColumn>
    <tableColumn id="361" xr3:uid="{F90D0B8E-5BD7-44D1-BF4C-F32FEB2392A4}" name="FV25" dataDxfId="179">
      <calculatedColumnFormula>IFERROR((VLOOKUP($B7,INDIRECT("'"&amp;TEXT(MR$5,"dd-mm-yy")&amp;"'!$B$8:$AI$1000"),14,0)=$K$6)*1,"")</calculatedColumnFormula>
    </tableColumn>
    <tableColumn id="362" xr3:uid="{B1BC71C4-5457-4B24-BB8C-D0FFE4D53593}" name="FC25" dataDxfId="178">
      <calculatedColumnFormula>IFERROR((VLOOKUP($B7,INDIRECT("'"&amp;TEXT(MR$5,"dd-mm-yy")&amp;"'!$B$8:$AI$1000"),14,0)=$L$6)*1,"")</calculatedColumnFormula>
    </tableColumn>
    <tableColumn id="363" xr3:uid="{DCF3AD11-1D55-40F0-90AA-CB30DD7AA19B}" name="FD25" dataDxfId="177">
      <calculatedColumnFormula>IFERROR((VLOOKUP($B7,INDIRECT("'"&amp;TEXT(MR$5,"dd-mm-yy")&amp;"'!$B$8:$AI$1000"),14,0)=$M$6)*1,"")</calculatedColumnFormula>
    </tableColumn>
    <tableColumn id="364" xr3:uid="{895F7981-68A1-4BE8-B7CC-EE4B6F408EE8}" name="FE25" dataDxfId="176">
      <calculatedColumnFormula>IFERROR((VLOOKUP($B7,INDIRECT("'"&amp;TEXT(MR$5,"dd-mm-yy")&amp;"'!$B$8:$AI$1000"),14,0)=$N$6)*1,"")</calculatedColumnFormula>
    </tableColumn>
    <tableColumn id="365" xr3:uid="{D262D1B1-EEDD-4210-A4D6-27354CF8A52B}" name="FS25" dataDxfId="175">
      <calculatedColumnFormula>IFERROR((VLOOKUP($B7,INDIRECT("'"&amp;TEXT(MR$5,"dd-mm-yy")&amp;"'!$B$8:$AI$1000"),14,0)=$O$6)*1,"")</calculatedColumnFormula>
    </tableColumn>
    <tableColumn id="366" xr3:uid="{CB7E4C1E-EB58-40DD-8F73-EB5B40310CE5}" name="P25" dataDxfId="174">
      <calculatedColumnFormula>IFERROR((VLOOKUP($B7,INDIRECT("'"&amp;TEXT(MR$5,"dd-mm-yy")&amp;"'!$B$8:$AI$1000"),16,0)=$P$6)*1,"")</calculatedColumnFormula>
    </tableColumn>
    <tableColumn id="367" xr3:uid="{AA446EBD-645A-45BA-AE29-95D9EE4B2319}" name="T25" dataDxfId="173">
      <calculatedColumnFormula>IFERROR((VLOOKUP($B7,INDIRECT("'"&amp;TEXT(MR$5,"dd-mm-yy")&amp;"'!$B$8:$AI$1000"),16,0)=$Q$6)*1,"")</calculatedColumnFormula>
    </tableColumn>
    <tableColumn id="368" xr3:uid="{33B0C19F-BF61-4EF3-B1A9-8446FD00A39A}" name="TI25" dataDxfId="172">
      <calculatedColumnFormula>IFERROR((VLOOKUP($B7,INDIRECT("'"&amp;TEXT(MR$5,"dd-mm-yy")&amp;"'!$B$8:$AI$1000"),17,0)=$R$6)*1,"")</calculatedColumnFormula>
    </tableColumn>
    <tableColumn id="369" xr3:uid="{995CF8D5-13BC-4CB8-996D-EE5ABB407A4D}" name="TJ25" dataDxfId="171">
      <calculatedColumnFormula>IFERROR((VLOOKUP($B7,INDIRECT("'"&amp;TEXT(MR$5,"dd-mm-yy")&amp;"'!$B$8:$AI$1000"),17,0)=$S$6)*1,"")</calculatedColumnFormula>
    </tableColumn>
    <tableColumn id="370" xr3:uid="{651727DA-A1A8-4B57-B943-8735D3DC698A}" name="A26" dataDxfId="170">
      <calculatedColumnFormula>IFERROR((VLOOKUP($B7,INDIRECT("'"&amp;TEXT(NF$5,"dd-mm-yy")&amp;"'!$B$8:$AI$1000"),13,0)=$F$6)*1,"")</calculatedColumnFormula>
    </tableColumn>
    <tableColumn id="371" xr3:uid="{3699E3F5-D267-4D31-88E4-943E2E2B39DE}" name="F26" dataDxfId="169">
      <calculatedColumnFormula>IFERROR((VLOOKUP($B7,INDIRECT("'"&amp;TEXT(NF$5,"dd-mm-yy")&amp;"'!$B$8:$AI$1000"),13,0)=$G$6)*1,"")</calculatedColumnFormula>
    </tableColumn>
    <tableColumn id="372" xr3:uid="{65722FFC-6CD2-4FFA-B5A0-F16E610B4C8E}" name="FI26" dataDxfId="168">
      <calculatedColumnFormula>IFERROR((VLOOKUP($B7,INDIRECT("'"&amp;TEXT(NF$5,"dd-mm-yy")&amp;"'!$B$8:$AI$1000"),14,0)=$H$6)*1,"")</calculatedColumnFormula>
    </tableColumn>
    <tableColumn id="373" xr3:uid="{DBAA4B31-BCF4-4A3A-A86B-AD9D1E04E4BF}" name="FJ26" dataDxfId="167">
      <calculatedColumnFormula>IFERROR((VLOOKUP($B7,INDIRECT("'"&amp;TEXT(NF$5,"dd-mm-yy")&amp;"'!$B$8:$AI$1000"),14,0)=$I$6)*1,"")</calculatedColumnFormula>
    </tableColumn>
    <tableColumn id="374" xr3:uid="{7E21E4A3-2EE3-465E-A13D-EB9941EC43E7}" name="FM26" dataDxfId="166">
      <calculatedColumnFormula>IFERROR((VLOOKUP($B7,INDIRECT("'"&amp;TEXT(NF$5,"dd-mm-yy")&amp;"'!$B$8:$AI$1000"),14,0)=$J$6)*1,"")</calculatedColumnFormula>
    </tableColumn>
    <tableColumn id="375" xr3:uid="{4EE9E41E-19B3-4B34-AB21-BDF7E9A40749}" name="FV26" dataDxfId="165">
      <calculatedColumnFormula>IFERROR((VLOOKUP($B7,INDIRECT("'"&amp;TEXT(NF$5,"dd-mm-yy")&amp;"'!$B$8:$AI$1000"),14,0)=$K$6)*1,"")</calculatedColumnFormula>
    </tableColumn>
    <tableColumn id="376" xr3:uid="{38DC88A2-3156-4D87-86B9-3A8B91C76013}" name="FC26" dataDxfId="164">
      <calculatedColumnFormula>IFERROR((VLOOKUP($B7,INDIRECT("'"&amp;TEXT(NF$5,"dd-mm-yy")&amp;"'!$B$8:$AI$1000"),14,0)=$L$6)*1,"")</calculatedColumnFormula>
    </tableColumn>
    <tableColumn id="377" xr3:uid="{222CD26A-2E46-43D6-A410-F17059006A54}" name="FD26" dataDxfId="163">
      <calculatedColumnFormula>IFERROR((VLOOKUP($B7,INDIRECT("'"&amp;TEXT(NF$5,"dd-mm-yy")&amp;"'!$B$8:$AI$1000"),14,0)=$M$6)*1,"")</calculatedColumnFormula>
    </tableColumn>
    <tableColumn id="378" xr3:uid="{CCDF07E3-F042-41E4-A335-5BE3932DDE0F}" name="FE26" dataDxfId="162">
      <calculatedColumnFormula>IFERROR((VLOOKUP($B7,INDIRECT("'"&amp;TEXT(NF$5,"dd-mm-yy")&amp;"'!$B$8:$AI$1000"),14,0)=$N$6)*1,"")</calculatedColumnFormula>
    </tableColumn>
    <tableColumn id="379" xr3:uid="{8C3EB278-F441-48DF-89F0-43F6C24D6BD8}" name="FS26" dataDxfId="161">
      <calculatedColumnFormula>IFERROR((VLOOKUP($B7,INDIRECT("'"&amp;TEXT(NF$5,"dd-mm-yy")&amp;"'!$B$8:$AI$1000"),14,0)=$O$6)*1,"")</calculatedColumnFormula>
    </tableColumn>
    <tableColumn id="380" xr3:uid="{0E52BC08-3DC8-4CB5-8FA2-75AB0F0BDA53}" name="P26" dataDxfId="160">
      <calculatedColumnFormula>IFERROR((VLOOKUP($B7,INDIRECT("'"&amp;TEXT(NF$5,"dd-mm-yy")&amp;"'!$B$8:$AI$1000"),16,0)=$P$6)*1,"")</calculatedColumnFormula>
    </tableColumn>
    <tableColumn id="381" xr3:uid="{B83C59CD-D358-401F-8869-F47E8B2636A7}" name="T26" dataDxfId="159">
      <calculatedColumnFormula>IFERROR((VLOOKUP($B7,INDIRECT("'"&amp;TEXT(NF$5,"dd-mm-yy")&amp;"'!$B$8:$AI$1000"),16,0)=$Q$6)*1,"")</calculatedColumnFormula>
    </tableColumn>
    <tableColumn id="382" xr3:uid="{92FEAD9A-DBEE-45CF-852E-2E65DA6EAFE7}" name="TI26" dataDxfId="158">
      <calculatedColumnFormula>IFERROR((VLOOKUP($B7,INDIRECT("'"&amp;TEXT(NF$5,"dd-mm-yy")&amp;"'!$B$8:$AI$1000"),17,0)=$R$6)*1,"")</calculatedColumnFormula>
    </tableColumn>
    <tableColumn id="383" xr3:uid="{2D5B807B-B2DE-42E7-A4AF-DDE98C4539C1}" name="TJ26" dataDxfId="157">
      <calculatedColumnFormula>IFERROR((VLOOKUP($B7,INDIRECT("'"&amp;TEXT(NF$5,"dd-mm-yy")&amp;"'!$B$8:$AI$1000"),17,0)=$S$6)*1,"")</calculatedColumnFormula>
    </tableColumn>
    <tableColumn id="384" xr3:uid="{04511FB0-F2DF-4035-A79D-2C7AE56864A3}" name="A27" dataDxfId="156">
      <calculatedColumnFormula>IFERROR((VLOOKUP($B7,INDIRECT("'"&amp;TEXT(NT$5,"dd-mm-yy")&amp;"'!$B$8:$AI$1000"),13,0)=$F$6)*1,"")</calculatedColumnFormula>
    </tableColumn>
    <tableColumn id="385" xr3:uid="{EB96FDD1-3089-4462-B5E8-AD00C330ED08}" name="F27" dataDxfId="155">
      <calculatedColumnFormula>IFERROR((VLOOKUP($B7,INDIRECT("'"&amp;TEXT(NT$5,"dd-mm-yy")&amp;"'!$B$8:$AI$1000"),13,0)=$G$6)*1,"")</calculatedColumnFormula>
    </tableColumn>
    <tableColumn id="386" xr3:uid="{78C67713-AA05-44E1-A098-103016CCBA83}" name="FI27" dataDxfId="154">
      <calculatedColumnFormula>IFERROR((VLOOKUP($B7,INDIRECT("'"&amp;TEXT(NT$5,"dd-mm-yy")&amp;"'!$B$8:$AI$1000"),14,0)=$H$6)*1,"")</calculatedColumnFormula>
    </tableColumn>
    <tableColumn id="387" xr3:uid="{3CFD5053-6457-4694-BBB3-F91133D358FE}" name="FJ27" dataDxfId="153">
      <calculatedColumnFormula>IFERROR((VLOOKUP($B7,INDIRECT("'"&amp;TEXT(NT$5,"dd-mm-yy")&amp;"'!$B$8:$AI$1000"),14,0)=$I$6)*1,"")</calculatedColumnFormula>
    </tableColumn>
    <tableColumn id="388" xr3:uid="{0FADE98E-8808-4A48-A407-2ADC8E0EEF3E}" name="FM27" dataDxfId="152">
      <calculatedColumnFormula>IFERROR((VLOOKUP($B7,INDIRECT("'"&amp;TEXT(NT$5,"dd-mm-yy")&amp;"'!$B$8:$AI$1000"),14,0)=$J$6)*1,"")</calculatedColumnFormula>
    </tableColumn>
    <tableColumn id="389" xr3:uid="{3177B2AD-80B7-46E1-8F00-33A37F779F09}" name="FV27" dataDxfId="151">
      <calculatedColumnFormula>IFERROR((VLOOKUP($B7,INDIRECT("'"&amp;TEXT(NT$5,"dd-mm-yy")&amp;"'!$B$8:$AI$1000"),14,0)=$K$6)*1,"")</calculatedColumnFormula>
    </tableColumn>
    <tableColumn id="390" xr3:uid="{C0310EFF-5DA4-47CA-B5A4-7DB4C73C66DB}" name="FC27" dataDxfId="150">
      <calculatedColumnFormula>IFERROR((VLOOKUP($B7,INDIRECT("'"&amp;TEXT(NT$5,"dd-mm-yy")&amp;"'!$B$8:$AI$1000"),14,0)=$L$6)*1,"")</calculatedColumnFormula>
    </tableColumn>
    <tableColumn id="391" xr3:uid="{E7C7CB3B-891E-4FD3-A095-0D5B7C1BC401}" name="FD27" dataDxfId="149">
      <calculatedColumnFormula>IFERROR((VLOOKUP($B7,INDIRECT("'"&amp;TEXT(NT$5,"dd-mm-yy")&amp;"'!$B$8:$AI$1000"),14,0)=$M$6)*1,"")</calculatedColumnFormula>
    </tableColumn>
    <tableColumn id="392" xr3:uid="{DDC2353E-B747-424B-A31F-AEB0419E0D2B}" name="FE27" dataDxfId="148">
      <calculatedColumnFormula>IFERROR((VLOOKUP($B7,INDIRECT("'"&amp;TEXT(NT$5,"dd-mm-yy")&amp;"'!$B$8:$AI$1000"),14,0)=$N$6)*1,"")</calculatedColumnFormula>
    </tableColumn>
    <tableColumn id="393" xr3:uid="{869720AE-5D1A-4655-BA1F-6693BB22A522}" name="FS27" dataDxfId="147">
      <calculatedColumnFormula>IFERROR((VLOOKUP($B7,INDIRECT("'"&amp;TEXT(NT$5,"dd-mm-yy")&amp;"'!$B$8:$AI$1000"),14,0)=$O$6)*1,"")</calculatedColumnFormula>
    </tableColumn>
    <tableColumn id="394" xr3:uid="{4D2C4DD3-A2DD-4872-A9B6-CC14C6035DE2}" name="P27" dataDxfId="146">
      <calculatedColumnFormula>IFERROR((VLOOKUP($B7,INDIRECT("'"&amp;TEXT(NT$5,"dd-mm-yy")&amp;"'!$B$8:$AI$1000"),16,0)=$P$6)*1,"")</calculatedColumnFormula>
    </tableColumn>
    <tableColumn id="395" xr3:uid="{DB65B4E1-E1C6-4316-BC35-91987F0D91F1}" name="T27" dataDxfId="145">
      <calculatedColumnFormula>IFERROR((VLOOKUP($B7,INDIRECT("'"&amp;TEXT(NT$5,"dd-mm-yy")&amp;"'!$B$8:$AI$1000"),16,0)=$Q$6)*1,"")</calculatedColumnFormula>
    </tableColumn>
    <tableColumn id="396" xr3:uid="{83D2C91B-6880-40FD-9A0C-4673F6586BB9}" name="TI27" dataDxfId="144">
      <calculatedColumnFormula>IFERROR((VLOOKUP($B7,INDIRECT("'"&amp;TEXT(NT$5,"dd-mm-yy")&amp;"'!$B$8:$AI$1000"),17,0)=$R$6)*1,"")</calculatedColumnFormula>
    </tableColumn>
    <tableColumn id="397" xr3:uid="{6765282F-0199-4CB3-B559-03E314643E1D}" name="TJ27" dataDxfId="143">
      <calculatedColumnFormula>IFERROR((VLOOKUP($B7,INDIRECT("'"&amp;TEXT(NT$5,"dd-mm-yy")&amp;"'!$B$8:$AI$1000"),17,0)=$S$6)*1,"")</calculatedColumnFormula>
    </tableColumn>
    <tableColumn id="398" xr3:uid="{955353C5-49E6-473F-A063-738A5990D689}" name="A28" dataDxfId="142">
      <calculatedColumnFormula>IFERROR((VLOOKUP($B7,INDIRECT("'"&amp;TEXT(OH$5,"dd-mm-yy")&amp;"'!$B$8:$AI$1000"),13,0)=$F$6)*1,"")</calculatedColumnFormula>
    </tableColumn>
    <tableColumn id="399" xr3:uid="{437D43A6-AF2E-47B7-9DC3-4AEC29D86280}" name="F28" dataDxfId="141">
      <calculatedColumnFormula>IFERROR((VLOOKUP($B7,INDIRECT("'"&amp;TEXT(OH$5,"dd-mm-yy")&amp;"'!$B$8:$AI$1000"),13,0)=$G$6)*1,"")</calculatedColumnFormula>
    </tableColumn>
    <tableColumn id="400" xr3:uid="{C623B5B5-CEA1-47FD-99F1-F2C9031529EB}" name="FI28" dataDxfId="140">
      <calculatedColumnFormula>IFERROR((VLOOKUP($B7,INDIRECT("'"&amp;TEXT(OH$5,"dd-mm-yy")&amp;"'!$B$8:$AI$1000"),14,0)=$H$6)*1,"")</calculatedColumnFormula>
    </tableColumn>
    <tableColumn id="401" xr3:uid="{FF016122-6E09-4D0E-A62F-42609E50B015}" name="FJ28" dataDxfId="139">
      <calculatedColumnFormula>IFERROR((VLOOKUP($B7,INDIRECT("'"&amp;TEXT(OH$5,"dd-mm-yy")&amp;"'!$B$8:$AI$1000"),14,0)=$I$6)*1,"")</calculatedColumnFormula>
    </tableColumn>
    <tableColumn id="402" xr3:uid="{22C61FBA-9E19-4991-B537-1CF4EBC9EB26}" name="FM28" dataDxfId="138">
      <calculatedColumnFormula>IFERROR((VLOOKUP($B7,INDIRECT("'"&amp;TEXT(OH$5,"dd-mm-yy")&amp;"'!$B$8:$AI$1000"),14,0)=$J$6)*1,"")</calculatedColumnFormula>
    </tableColumn>
    <tableColumn id="403" xr3:uid="{771B409F-E087-4065-B373-CB6B5F0FE9F7}" name="FV28" dataDxfId="137">
      <calculatedColumnFormula>IFERROR((VLOOKUP($B7,INDIRECT("'"&amp;TEXT(OH$5,"dd-mm-yy")&amp;"'!$B$8:$AI$1000"),14,0)=$K$6)*1,"")</calculatedColumnFormula>
    </tableColumn>
    <tableColumn id="404" xr3:uid="{14EA91C1-7EEC-484A-AA69-AF166D6FA8B3}" name="FC28" dataDxfId="136">
      <calculatedColumnFormula>IFERROR((VLOOKUP($B7,INDIRECT("'"&amp;TEXT(OH$5,"dd-mm-yy")&amp;"'!$B$8:$AI$1000"),14,0)=$L$6)*1,"")</calculatedColumnFormula>
    </tableColumn>
    <tableColumn id="405" xr3:uid="{788E9030-3404-43D0-8C67-69EB8B9BD53E}" name="FD28" dataDxfId="135">
      <calculatedColumnFormula>IFERROR((VLOOKUP($B7,INDIRECT("'"&amp;TEXT(OH$5,"dd-mm-yy")&amp;"'!$B$8:$AI$1000"),14,0)=$M$6)*1,"")</calculatedColumnFormula>
    </tableColumn>
    <tableColumn id="406" xr3:uid="{3C423AFD-FF9C-43CF-829F-016C095ACA65}" name="FE28" dataDxfId="134">
      <calculatedColumnFormula>IFERROR((VLOOKUP($B7,INDIRECT("'"&amp;TEXT(OH$5,"dd-mm-yy")&amp;"'!$B$8:$AI$1000"),14,0)=$N$6)*1,"")</calculatedColumnFormula>
    </tableColumn>
    <tableColumn id="407" xr3:uid="{3251FDFF-DA0B-43DB-8F6E-7231902886E7}" name="FS28" dataDxfId="133">
      <calculatedColumnFormula>IFERROR((VLOOKUP($B7,INDIRECT("'"&amp;TEXT(OH$5,"dd-mm-yy")&amp;"'!$B$8:$AI$1000"),14,0)=$O$6)*1,"")</calculatedColumnFormula>
    </tableColumn>
    <tableColumn id="408" xr3:uid="{DCD5A483-DBF0-4D98-A787-A36790DDFEDC}" name="P28" dataDxfId="132">
      <calculatedColumnFormula>IFERROR((VLOOKUP($B7,INDIRECT("'"&amp;TEXT(OH$5,"dd-mm-yy")&amp;"'!$B$8:$AI$1000"),16,0)=$P$6)*1,"")</calculatedColumnFormula>
    </tableColumn>
    <tableColumn id="409" xr3:uid="{F0C0BFE9-1CCD-4634-B01C-45030DF371B5}" name="T28" dataDxfId="131">
      <calculatedColumnFormula>IFERROR((VLOOKUP($B7,INDIRECT("'"&amp;TEXT(OH$5,"dd-mm-yy")&amp;"'!$B$8:$AI$1000"),16,0)=$Q$6)*1,"")</calculatedColumnFormula>
    </tableColumn>
    <tableColumn id="410" xr3:uid="{312C29AD-B992-4C62-A26F-E5582DE236C8}" name="TI28" dataDxfId="130">
      <calculatedColumnFormula>IFERROR((VLOOKUP($B7,INDIRECT("'"&amp;TEXT(OH$5,"dd-mm-yy")&amp;"'!$B$8:$AI$1000"),17,0)=$R$6)*1,"")</calculatedColumnFormula>
    </tableColumn>
    <tableColumn id="411" xr3:uid="{FFF47154-ED06-4241-BF1C-A4B020C2FBDA}" name="TJ28" dataDxfId="129">
      <calculatedColumnFormula>IFERROR((VLOOKUP($B7,INDIRECT("'"&amp;TEXT(OH$5,"dd-mm-yy")&amp;"'!$B$8:$AI$1000"),17,0)=$S$6)*1,"")</calculatedColumnFormula>
    </tableColumn>
    <tableColumn id="412" xr3:uid="{40F099DC-57E2-4B4E-9E01-15F2666AA4ED}" name="A29" dataDxfId="128">
      <calculatedColumnFormula>IFERROR((VLOOKUP($B7,INDIRECT("'"&amp;TEXT(OV$5,"dd-mm-yy")&amp;"'!$B$8:$AI$1000"),13,0)=$F$6)*1,"")</calculatedColumnFormula>
    </tableColumn>
    <tableColumn id="413" xr3:uid="{DFAAB205-12D3-4D39-B98B-0283569F3544}" name="F29" dataDxfId="127">
      <calculatedColumnFormula>IFERROR((VLOOKUP($B7,INDIRECT("'"&amp;TEXT(OV$5,"dd-mm-yy")&amp;"'!$B$8:$AI$1000"),13,0)=$G$6)*1,"")</calculatedColumnFormula>
    </tableColumn>
    <tableColumn id="414" xr3:uid="{47910AF9-8275-44FB-8CA4-D7075652C6B2}" name="FI29" dataDxfId="126">
      <calculatedColumnFormula>IFERROR((VLOOKUP($B7,INDIRECT("'"&amp;TEXT(OV$5,"dd-mm-yy")&amp;"'!$B$8:$AI$1000"),14,0)=$H$6)*1,"")</calculatedColumnFormula>
    </tableColumn>
    <tableColumn id="415" xr3:uid="{1A4EA91E-EA24-4888-9C0D-5070D49B1DE7}" name="FJ29" dataDxfId="125">
      <calculatedColumnFormula>IFERROR((VLOOKUP($B7,INDIRECT("'"&amp;TEXT(OV$5,"dd-mm-yy")&amp;"'!$B$8:$AI$1000"),14,0)=$I$6)*1,"")</calculatedColumnFormula>
    </tableColumn>
    <tableColumn id="416" xr3:uid="{B08409B3-CCBC-4A75-86E7-14256FBED226}" name="FM29" dataDxfId="124">
      <calculatedColumnFormula>IFERROR((VLOOKUP($B7,INDIRECT("'"&amp;TEXT(OV$5,"dd-mm-yy")&amp;"'!$B$8:$AI$1000"),14,0)=$J$6)*1,"")</calculatedColumnFormula>
    </tableColumn>
    <tableColumn id="417" xr3:uid="{0D884122-D8FA-44B0-B153-68852D0D26B5}" name="FV29" dataDxfId="123">
      <calculatedColumnFormula>IFERROR((VLOOKUP($B7,INDIRECT("'"&amp;TEXT(OV$5,"dd-mm-yy")&amp;"'!$B$8:$AI$1000"),14,0)=$K$6)*1,"")</calculatedColumnFormula>
    </tableColumn>
    <tableColumn id="418" xr3:uid="{22B8BB42-6C57-4E39-83E4-58ADAEA98F25}" name="FC29" dataDxfId="122">
      <calculatedColumnFormula>IFERROR((VLOOKUP($B7,INDIRECT("'"&amp;TEXT(OV$5,"dd-mm-yy")&amp;"'!$B$8:$AI$1000"),14,0)=$L$6)*1,"")</calculatedColumnFormula>
    </tableColumn>
    <tableColumn id="419" xr3:uid="{D4B059E5-0FD3-43C8-8539-51B4CEB4F81F}" name="FD29" dataDxfId="121">
      <calculatedColumnFormula>IFERROR((VLOOKUP($B7,INDIRECT("'"&amp;TEXT(OV$5,"dd-mm-yy")&amp;"'!$B$8:$AI$1000"),14,0)=$M$6)*1,"")</calculatedColumnFormula>
    </tableColumn>
    <tableColumn id="420" xr3:uid="{E16D64BC-8064-4828-86D8-E5F392884558}" name="FE29" dataDxfId="120">
      <calculatedColumnFormula>IFERROR((VLOOKUP($B7,INDIRECT("'"&amp;TEXT(OV$5,"dd-mm-yy")&amp;"'!$B$8:$AI$1000"),14,0)=$N$6)*1,"")</calculatedColumnFormula>
    </tableColumn>
    <tableColumn id="421" xr3:uid="{0E8B2E57-FD78-4D2C-9E6E-60B7E9BA2314}" name="FS29" dataDxfId="119">
      <calculatedColumnFormula>IFERROR((VLOOKUP($B7,INDIRECT("'"&amp;TEXT(OV$5,"dd-mm-yy")&amp;"'!$B$8:$AI$1000"),14,0)=$O$6)*1,"")</calculatedColumnFormula>
    </tableColumn>
    <tableColumn id="422" xr3:uid="{C6A68FA6-4F78-4E16-BB77-C18A5D28E639}" name="P29" dataDxfId="118">
      <calculatedColumnFormula>IFERROR((VLOOKUP($B7,INDIRECT("'"&amp;TEXT(OV$5,"dd-mm-yy")&amp;"'!$B$8:$AI$1000"),16,0)=$P$6)*1,"")</calculatedColumnFormula>
    </tableColumn>
    <tableColumn id="423" xr3:uid="{4850CC95-3AA1-4E59-9B8D-A6144A636631}" name="T29" dataDxfId="117">
      <calculatedColumnFormula>IFERROR((VLOOKUP($B7,INDIRECT("'"&amp;TEXT(OV$5,"dd-mm-yy")&amp;"'!$B$8:$AI$1000"),16,0)=$Q$6)*1,"")</calculatedColumnFormula>
    </tableColumn>
    <tableColumn id="424" xr3:uid="{EC18363A-6A84-44EB-84E5-49AA9DF9AFF9}" name="TI29" dataDxfId="116">
      <calculatedColumnFormula>IFERROR((VLOOKUP($B7,INDIRECT("'"&amp;TEXT(OV$5,"dd-mm-yy")&amp;"'!$B$8:$AI$1000"),17,0)=$R$6)*1,"")</calculatedColumnFormula>
    </tableColumn>
    <tableColumn id="425" xr3:uid="{4D27E8DE-D8EB-415E-BFCE-0951C94110F8}" name="TJ29" dataDxfId="115">
      <calculatedColumnFormula>IFERROR((VLOOKUP($B7,INDIRECT("'"&amp;TEXT(OV$5,"dd-mm-yy")&amp;"'!$B$8:$AI$1000"),17,0)=$S$6)*1,"")</calculatedColumnFormula>
    </tableColumn>
    <tableColumn id="426" xr3:uid="{0BDC8E7C-3120-4722-B578-F79A238D941D}" name="A30" dataDxfId="114">
      <calculatedColumnFormula>IFERROR((VLOOKUP($B7,INDIRECT("'"&amp;TEXT(PJ$5,"dd-mm-yy")&amp;"'!$B$8:$AI$1000"),13,0)=$F$6)*1,"")</calculatedColumnFormula>
    </tableColumn>
    <tableColumn id="427" xr3:uid="{269F11DB-FA4E-4CD6-BB37-195AA86DE1A0}" name="F30" dataDxfId="113">
      <calculatedColumnFormula>IFERROR((VLOOKUP($B7,INDIRECT("'"&amp;TEXT(PJ$5,"dd-mm-yy")&amp;"'!$B$8:$AI$1000"),13,0)=$G$6)*1,"")</calculatedColumnFormula>
    </tableColumn>
    <tableColumn id="428" xr3:uid="{74BDCEE9-F776-438C-8BB4-53C31B32666A}" name="FI30" dataDxfId="112">
      <calculatedColumnFormula>IFERROR((VLOOKUP($B7,INDIRECT("'"&amp;TEXT(PJ$5,"dd-mm-yy")&amp;"'!$B$8:$AI$1000"),14,0)=$H$6)*1,"")</calculatedColumnFormula>
    </tableColumn>
    <tableColumn id="429" xr3:uid="{DF65695B-F904-455B-A335-1783C305E447}" name="FJ30" dataDxfId="111">
      <calculatedColumnFormula>IFERROR((VLOOKUP($B7,INDIRECT("'"&amp;TEXT(PJ$5,"dd-mm-yy")&amp;"'!$B$8:$AI$1000"),14,0)=$I$6)*1,"")</calculatedColumnFormula>
    </tableColumn>
    <tableColumn id="430" xr3:uid="{EC27F2E7-2BA0-4414-8381-AA486DD563DE}" name="FM30" dataDxfId="110">
      <calculatedColumnFormula>IFERROR((VLOOKUP($B7,INDIRECT("'"&amp;TEXT(PJ$5,"dd-mm-yy")&amp;"'!$B$8:$AI$1000"),14,0)=$J$6)*1,"")</calculatedColumnFormula>
    </tableColumn>
    <tableColumn id="431" xr3:uid="{350803F7-5311-496C-8F54-71814D9E1ADD}" name="FV30" dataDxfId="109">
      <calculatedColumnFormula>IFERROR((VLOOKUP($B7,INDIRECT("'"&amp;TEXT(PJ$5,"dd-mm-yy")&amp;"'!$B$8:$AI$1000"),14,0)=$K$6)*1,"")</calculatedColumnFormula>
    </tableColumn>
    <tableColumn id="432" xr3:uid="{1D289565-2E2D-4883-B694-F504529708D0}" name="FC30" dataDxfId="108">
      <calculatedColumnFormula>IFERROR((VLOOKUP($B7,INDIRECT("'"&amp;TEXT(PJ$5,"dd-mm-yy")&amp;"'!$B$8:$AI$1000"),14,0)=$L$6)*1,"")</calculatedColumnFormula>
    </tableColumn>
    <tableColumn id="433" xr3:uid="{A60A11F6-0779-4B2E-8A1D-C3E520D0B0FC}" name="FD30" dataDxfId="107">
      <calculatedColumnFormula>IFERROR((VLOOKUP($B7,INDIRECT("'"&amp;TEXT(PJ$5,"dd-mm-yy")&amp;"'!$B$8:$AI$1000"),14,0)=$M$6)*1,"")</calculatedColumnFormula>
    </tableColumn>
    <tableColumn id="434" xr3:uid="{AE5FB3D2-AC71-43D1-9530-8F1FDD8805DE}" name="FE30" dataDxfId="106">
      <calculatedColumnFormula>IFERROR((VLOOKUP($B7,INDIRECT("'"&amp;TEXT(PJ$5,"dd-mm-yy")&amp;"'!$B$8:$AI$1000"),14,0)=$N$6)*1,"")</calculatedColumnFormula>
    </tableColumn>
    <tableColumn id="435" xr3:uid="{7034BA82-B394-4C86-8D02-D76BE5A5173A}" name="FS30" dataDxfId="105">
      <calculatedColumnFormula>IFERROR((VLOOKUP($B7,INDIRECT("'"&amp;TEXT(PJ$5,"dd-mm-yy")&amp;"'!$B$8:$AI$1000"),14,0)=$O$6)*1,"")</calculatedColumnFormula>
    </tableColumn>
    <tableColumn id="436" xr3:uid="{C9FA971F-F294-44C2-A585-C2C7F003E5C5}" name="P30" dataDxfId="104">
      <calculatedColumnFormula>IFERROR((VLOOKUP($B7,INDIRECT("'"&amp;TEXT(PJ$5,"dd-mm-yy")&amp;"'!$B$8:$AI$1000"),16,0)=$P$6)*1,"")</calculatedColumnFormula>
    </tableColumn>
    <tableColumn id="437" xr3:uid="{8054D9B5-9D87-4917-A198-6E641B389FF9}" name="T30" dataDxfId="103">
      <calculatedColumnFormula>IFERROR((VLOOKUP($B7,INDIRECT("'"&amp;TEXT(PJ$5,"dd-mm-yy")&amp;"'!$B$8:$AI$1000"),16,0)=$Q$6)*1,"")</calculatedColumnFormula>
    </tableColumn>
    <tableColumn id="438" xr3:uid="{89FECD9C-8DCA-455B-9D3A-41F9E7928C9E}" name="TI30" dataDxfId="102">
      <calculatedColumnFormula>IFERROR((VLOOKUP($B7,INDIRECT("'"&amp;TEXT(PJ$5,"dd-mm-yy")&amp;"'!$B$8:$AI$1000"),17,0)=$R$6)*1,"")</calculatedColumnFormula>
    </tableColumn>
    <tableColumn id="439" xr3:uid="{435AECDD-8730-4671-B0EB-CCB9A3DC1C86}" name="TJ30" dataDxfId="101">
      <calculatedColumnFormula>IFERROR((VLOOKUP($B7,INDIRECT("'"&amp;TEXT(PJ$5,"dd-mm-yy")&amp;"'!$B$8:$AI$1000"),17,0)=$S$6)*1,"")</calculatedColumnFormula>
    </tableColumn>
    <tableColumn id="440" xr3:uid="{68ABA174-82E3-4526-811F-2B4F3BFD2882}" name="A31" dataDxfId="100">
      <calculatedColumnFormula>IFERROR((VLOOKUP($B7,INDIRECT("'"&amp;TEXT(PX$5,"dd-mm-yy")&amp;"'!$B$8:$AI$1000"),13,0)=$F$6)*1,"")</calculatedColumnFormula>
    </tableColumn>
    <tableColumn id="441" xr3:uid="{EE8ACDAF-7CEA-4B3D-B58F-CDBD72FE5F53}" name="F31" dataDxfId="99">
      <calculatedColumnFormula>IFERROR((VLOOKUP($B7,INDIRECT("'"&amp;TEXT(PX$5,"dd-mm-yy")&amp;"'!$B$8:$AI$1000"),13,0)=$G$6)*1,"")</calculatedColumnFormula>
    </tableColumn>
    <tableColumn id="442" xr3:uid="{12C788E5-A7AE-43BA-958E-4C95ADF4B0D6}" name="FI31" dataDxfId="98">
      <calculatedColumnFormula>IFERROR((VLOOKUP($B7,INDIRECT("'"&amp;TEXT(PX$5,"dd-mm-yy")&amp;"'!$B$8:$AI$1000"),14,0)=$H$6)*1,"")</calculatedColumnFormula>
    </tableColumn>
    <tableColumn id="443" xr3:uid="{56926020-0FAC-4AE1-813E-D3806636B76D}" name="FJ31" dataDxfId="97">
      <calculatedColumnFormula>IFERROR((VLOOKUP($B7,INDIRECT("'"&amp;TEXT(PX$5,"dd-mm-yy")&amp;"'!$B$8:$AI$1000"),14,0)=$I$6)*1,"")</calculatedColumnFormula>
    </tableColumn>
    <tableColumn id="444" xr3:uid="{0AE54AB9-9DDE-445E-91F7-41BF8CB8AB56}" name="FM31" dataDxfId="96">
      <calculatedColumnFormula>IFERROR((VLOOKUP($B7,INDIRECT("'"&amp;TEXT(PX$5,"dd-mm-yy")&amp;"'!$B$8:$AI$1000"),14,0)=$J$6)*1,"")</calculatedColumnFormula>
    </tableColumn>
    <tableColumn id="445" xr3:uid="{730443ED-6D69-4B8B-88A3-081FAF299370}" name="FV31" dataDxfId="95">
      <calculatedColumnFormula>IFERROR((VLOOKUP($B7,INDIRECT("'"&amp;TEXT(PX$5,"dd-mm-yy")&amp;"'!$B$8:$AI$1000"),14,0)=$K$6)*1,"")</calculatedColumnFormula>
    </tableColumn>
    <tableColumn id="446" xr3:uid="{DE594638-6ABE-447A-9DA3-CE7EB3963625}" name="FC31" dataDxfId="94">
      <calculatedColumnFormula>IFERROR((VLOOKUP($B7,INDIRECT("'"&amp;TEXT(PX$5,"dd-mm-yy")&amp;"'!$B$8:$AI$1000"),14,0)=$L$6)*1,"")</calculatedColumnFormula>
    </tableColumn>
    <tableColumn id="447" xr3:uid="{CBCA2F10-101B-4459-B1B3-0F42A9E3ABCC}" name="FD31" dataDxfId="93">
      <calculatedColumnFormula>IFERROR((VLOOKUP($B7,INDIRECT("'"&amp;TEXT(PX$5,"dd-mm-yy")&amp;"'!$B$8:$AI$1000"),14,0)=$M$6)*1,"")</calculatedColumnFormula>
    </tableColumn>
    <tableColumn id="448" xr3:uid="{E303DFC9-CDF3-4F62-B527-B47F836C0BE3}" name="FE31" dataDxfId="92">
      <calculatedColumnFormula>IFERROR((VLOOKUP($B7,INDIRECT("'"&amp;TEXT(PX$5,"dd-mm-yy")&amp;"'!$B$8:$AI$1000"),14,0)=$N$6)*1,"")</calculatedColumnFormula>
    </tableColumn>
    <tableColumn id="449" xr3:uid="{6D83CBE7-4C45-4A5C-880E-B52F4DDEE62D}" name="FS31" dataDxfId="91">
      <calculatedColumnFormula>IFERROR((VLOOKUP($B7,INDIRECT("'"&amp;TEXT(PX$5,"dd-mm-yy")&amp;"'!$B$8:$AI$1000"),14,0)=$O$6)*1,"")</calculatedColumnFormula>
    </tableColumn>
    <tableColumn id="450" xr3:uid="{54C1C237-4507-4F37-ADD2-3A3CB045AB2E}" name="P31" dataDxfId="90">
      <calculatedColumnFormula>IFERROR((VLOOKUP($B7,INDIRECT("'"&amp;TEXT(PX$5,"dd-mm-yy")&amp;"'!$B$8:$AI$1000"),16,0)=$P$6)*1,"")</calculatedColumnFormula>
    </tableColumn>
    <tableColumn id="451" xr3:uid="{BC07C492-640A-49A1-A69C-5988260645CE}" name="T31" dataDxfId="89">
      <calculatedColumnFormula>IFERROR((VLOOKUP($B7,INDIRECT("'"&amp;TEXT(PX$5,"dd-mm-yy")&amp;"'!$B$8:$AI$1000"),16,0)=$Q$6)*1,"")</calculatedColumnFormula>
    </tableColumn>
    <tableColumn id="452" xr3:uid="{095BF943-96FF-467C-B793-582A2ABB6217}" name="TI31" dataDxfId="88">
      <calculatedColumnFormula>IFERROR((VLOOKUP($B7,INDIRECT("'"&amp;TEXT(PX$5,"dd-mm-yy")&amp;"'!$B$8:$AI$1000"),17,0)=$R$6)*1,"")</calculatedColumnFormula>
    </tableColumn>
    <tableColumn id="453" xr3:uid="{B1CF6A33-F880-418B-A9D0-D616D567D6C1}" name="TJ31" dataDxfId="87">
      <calculatedColumnFormula>IFERROR((VLOOKUP($B7,INDIRECT("'"&amp;TEXT(PX$5,"dd-mm-yy")&amp;"'!$B$8:$AI$1000"),17,0)=$S$6)*1,"")</calculatedColumnFormula>
    </tableColumn>
  </tableColumns>
  <tableStyleInfo name="TableStyleLight1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1D59FA3-DC21-465E-9097-A7F05E73B437}" name="Res_Asist_Pagos_Colab" displayName="Res_Asist_Pagos_Colab" ref="B12:AE43" totalsRowShown="0" headerRowDxfId="86">
  <autoFilter ref="B12:AE43" xr:uid="{DC67A941-6A9C-470F-8404-00C5DA50A2C1}"/>
  <tableColumns count="30">
    <tableColumn id="1" xr3:uid="{0E360D48-A494-4B5D-897A-BCBBA0A8145F}" name="Fecha" dataDxfId="85">
      <calculatedColumnFormula>Auxiliares!F3</calculatedColumnFormula>
    </tableColumn>
    <tableColumn id="5" xr3:uid="{9EBD1FCA-A00F-45C9-90B6-391D2955E9E4}" name="Cod horario" dataDxfId="84">
      <calculatedColumnFormula>IFERROR(VLOOKUP($C$5,INDIRECT("'"&amp;TEXT($B13,"dd-mm-yy")&amp;"'!$B$8:$AI$1000"),COLUMN(E$1),0),"")</calculatedColumnFormula>
    </tableColumn>
    <tableColumn id="24" xr3:uid="{371968F0-BA4E-4C1B-9FFF-7638931A45BB}" name="Entrada Horario" dataDxfId="83">
      <calculatedColumnFormula>IFERROR(VLOOKUP($C13,Tabla_Horario[],2,FALSE),"")</calculatedColumnFormula>
    </tableColumn>
    <tableColumn id="25" xr3:uid="{FF831BAF-9FB1-4BEE-9015-9E7AF5FD8F7A}" name="Horas de Refrigerio" dataDxfId="82">
      <calculatedColumnFormula>IFERROR(VLOOKUP($C13,Tabla_Horario[],5,FALSE),"")</calculatedColumnFormula>
    </tableColumn>
    <tableColumn id="26" xr3:uid="{12F18F20-3AEB-4EC0-B957-6AF2E175EA89}" name="Salida Horario" dataDxfId="81">
      <calculatedColumnFormula>IFERROR(VLOOKUP($C13,Tabla_Horario[],6,FALSE),"")</calculatedColumnFormula>
    </tableColumn>
    <tableColumn id="11" xr3:uid="{E00CE220-2CA8-4DB7-8BCB-AAE9A8FF7B2F}" name="Horario" dataDxfId="80">
      <calculatedColumnFormula>IFERROR(VLOOKUP($C13,Tabla_Horario[],7,FALSE),"")</calculatedColumnFormula>
    </tableColumn>
    <tableColumn id="12" xr3:uid="{C3C49D3E-29D4-42C3-B2BC-F467084A4B6E}" name="Hora Normal (HN)" dataDxfId="79">
      <calculatedColumnFormula>IFERROR(VLOOKUP($C13,Tabla_Horario[],8,FALSE),"")</calculatedColumnFormula>
    </tableColumn>
    <tableColumn id="6" xr3:uid="{16C66C4D-BFFF-4B01-BD41-08BBFEA08D3E}" name="Ingreso (HI)" dataDxfId="78">
      <calculatedColumnFormula>IF($K13="F","",IFERROR(VLOOKUP($C$5,INDIRECT("'"&amp;TEXT($B13,"dd-mm-yy")&amp;"'!$B$8:$AI$1000"),COLUMN(K$1),0),""))</calculatedColumnFormula>
    </tableColumn>
    <tableColumn id="27" xr3:uid="{A07063AB-5D99-4325-BC11-4C2A47E96589}" name="Salida (HS)" dataDxfId="77">
      <calculatedColumnFormula>IF($K13="F","",IFERROR(VLOOKUP($C$5,INDIRECT("'"&amp;TEXT($B13,"dd-mm-yy")&amp;"'!$B$8:$AI$1000"),COLUMN(L$1),0),""))</calculatedColumnFormula>
    </tableColumn>
    <tableColumn id="22" xr3:uid="{3E45B912-BC58-4164-BC82-E41C8E1E2EAA}" name="Tipo de Asistencia" dataDxfId="76">
      <calculatedColumnFormula>IFERROR(VLOOKUP($C$5,INDIRECT("'"&amp;TEXT($B13,"dd-mm-yy")&amp;"'!$B$8:$AI$1000"),COLUMN(M$1),0),"")</calculatedColumnFormula>
    </tableColumn>
    <tableColumn id="21" xr3:uid="{53B95590-9B63-470A-B83E-FF5AD59DFEAB}" name="Tipos de Falta" dataDxfId="75">
      <calculatedColumnFormula>IF(OR(K13="A",K13=""),"",IFERROR(VLOOKUP($C$5,INDIRECT("'"&amp;TEXT($B13,"dd-mm-yy")&amp;"'!$B$8:$AI$1000"),COLUMN(N$1),0),""))</calculatedColumnFormula>
    </tableColumn>
    <tableColumn id="17" xr3:uid="{F25C3A3D-B048-4542-9E65-2E9771177737}" name="Tardanza (T)" dataDxfId="74">
      <calculatedColumnFormula>IF(OR($K13="F",$K13=""),"",IF(I13&gt;D13+Horarios!$D$4,I13-(D13+Horarios!$D$4),0))</calculatedColumnFormula>
    </tableColumn>
    <tableColumn id="23" xr3:uid="{158B00E5-1F98-4A94-BA51-BD97E709F479}" name="Tipo de Puntualidad" dataDxfId="73">
      <calculatedColumnFormula>IF(M13="","",IF(M13=0,"P","T"))</calculatedColumnFormula>
    </tableColumn>
    <tableColumn id="20" xr3:uid="{49048C28-00F5-4DD2-9874-3FC9C5D8807B}" name="Tipo de Tardanza" dataDxfId="72">
      <calculatedColumnFormula>IF(OR($N13="P",$N13="",),"",IFERROR(VLOOKUP($C$5,INDIRECT("'"&amp;TEXT($B13,"dd-mm-yy")&amp;"'!$B$8:$AI$1000"),COLUMN(Q$1),0),""))</calculatedColumnFormula>
    </tableColumn>
    <tableColumn id="7" xr3:uid="{2B8FFB48-34CF-4837-90C7-9533CC255F5E}" name="Entrada refrigerio" dataDxfId="71">
      <calculatedColumnFormula>IF(OR($K13="",$K13="F"),"",IFERROR(VLOOKUP($C$5,INDIRECT("'"&amp;TEXT($B13,"dd-mm-yy")&amp;"'!$B$8:$AI$1000"),COLUMN(R$1),0),""))</calculatedColumnFormula>
    </tableColumn>
    <tableColumn id="8" xr3:uid="{6E01DB01-8075-4C56-8FDB-E71254440575}" name="Salida refrigerio" dataDxfId="70">
      <calculatedColumnFormula>IF(OR($K13="",$K13="F"),"",IFERROR(VLOOKUP($C$5,INDIRECT("'"&amp;TEXT($B13,"dd-mm-yy")&amp;"'!$B$8:$AI$1000"),COLUMN(S$1),0),""))</calculatedColumnFormula>
    </tableColumn>
    <tableColumn id="14" xr3:uid="{D01726A8-6EBB-4013-9CFB-D5FF9C22F7DC}" name="Refirgerio (HR)" dataDxfId="69">
      <calculatedColumnFormula>IF(OR(K13="F",K13=""),"",IF(OR(P13="",Q13="",Q13-P13&lt;E13),E13,Q13-P13))</calculatedColumnFormula>
    </tableColumn>
    <tableColumn id="10" xr3:uid="{CD0674F0-E65B-48E4-AB36-BDFDA91D7749}" name="Diferencia de HI-HS-HR" dataDxfId="68">
      <calculatedColumnFormula>IFERROR(IF(J13&lt;IF(I13&lt;D13,D13,I13),1,0)+J13-IF(I13&lt;D13,D13,I13)-R13,"")</calculatedColumnFormula>
    </tableColumn>
    <tableColumn id="18" xr3:uid="{A0F0CC8E-3D85-44E1-9ED8-41C158183721}" name="Horas trabaj (HT)" dataDxfId="67">
      <calculatedColumnFormula>IF(S13="","",IF(S13&lt;H13,S13,H13))</calculatedColumnFormula>
    </tableColumn>
    <tableColumn id="35" xr3:uid="{D468F09E-6CB7-4F51-BC10-0A8E550661A4}" name="Min antes de salida" dataDxfId="66">
      <calculatedColumnFormula>IF(T13&lt;H13,H13-T13,"")</calculatedColumnFormula>
    </tableColumn>
    <tableColumn id="13" xr3:uid="{6C07C1A2-6A0A-4676-BEBA-E8C677754182}" name="Horas Extras (HE)" dataDxfId="65">
      <calculatedColumnFormula>IF(S13="","",IF(S13&gt;H13,S13-H13,0))</calculatedColumnFormula>
    </tableColumn>
    <tableColumn id="15" xr3:uid="{DDE99A51-8CAC-443B-922F-4AED9F300DE2}" name="Horas Extras 25%" dataDxfId="64">
      <calculatedColumnFormula>IF(V13="","",IF(V13&lt;Horarios!$B$35/24,0,Horarios!$B$35/24))</calculatedColumnFormula>
    </tableColumn>
    <tableColumn id="16" xr3:uid="{CD9E4755-83D2-4579-93BC-83307E4FEBFD}" name="Horas Extras 35%" dataDxfId="63">
      <calculatedColumnFormula>IF(V13="","",IF(W13=0,0,IF(W13-V13,V13-W13,0)))</calculatedColumnFormula>
    </tableColumn>
    <tableColumn id="31" xr3:uid="{111D33D6-9C83-41BE-9095-7F229DD50669}" name="Pago por HE 25%" dataDxfId="62">
      <calculatedColumnFormula>IFERROR(ROUND($E$9*(1+Horarios!$D$35)*W13,2),"")</calculatedColumnFormula>
    </tableColumn>
    <tableColumn id="32" xr3:uid="{831CD1F7-2FA1-4FAB-ABC3-E71C14F968AD}" name="Pago por HE 35%" dataDxfId="61">
      <calculatedColumnFormula>IFERROR(ROUND($E$9*(1+Horarios!$D$36)*X13,2),"")</calculatedColumnFormula>
    </tableColumn>
    <tableColumn id="2" xr3:uid="{3CD811F9-8BC8-466F-BF41-4331A8526C22}" name="Horas Extras Total" dataDxfId="60">
      <calculatedColumnFormula>IF(OR(K13="F",K13=""),"",SUM(Y13:Z13))</calculatedColumnFormula>
    </tableColumn>
    <tableColumn id="33" xr3:uid="{DE291F1C-7C2C-4892-A062-E54F23C2DDC9}" name="Descuento Tardanza" dataDxfId="59">
      <calculatedColumnFormula>IF(OR(K13="F",K13=""),"",IFERROR(IF(O13="TJ",0,VLOOKUP(M13,Tabla_Tardanzas[],3,TRUE)),0))</calculatedColumnFormula>
    </tableColumn>
    <tableColumn id="34" xr3:uid="{344B8264-D3FD-4217-98D6-A132FEFD44A1}" name="Desc por salir antes" dataDxfId="58">
      <calculatedColumnFormula>IF(OR(K13="F",K13=""),"",IF(U13="",0,ROUND(U13*$E$9,2)))</calculatedColumnFormula>
    </tableColumn>
    <tableColumn id="36" xr3:uid="{5B159C3A-40D6-4824-93F1-F5055BD7C371}" name="Descuento Total" dataDxfId="57">
      <calculatedColumnFormula>IF(OR(K13="F",K13=""),"",SUM(AB13:AC13))</calculatedColumnFormula>
    </tableColumn>
    <tableColumn id="38" xr3:uid="{73D5E649-7DAF-4ED9-B7DC-030658CD9270}" name="Total" dataDxfId="56">
      <calculatedColumnFormula>IF(K13="",0,IFERROR($E$9+AA13-AD13,""))</calculatedColumnFormula>
    </tableColumn>
  </tableColumns>
  <tableStyleInfo name="TableStyleLight11" showFirstColumn="0" showLastColumn="0" showRowStripes="1" showColumnStripes="1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6D10F3B-15A2-4E94-8791-F07D0C7174B9}" name="Tabla_Asistencia" displayName="Tabla_Asistencia" ref="B7:AJ37" totalsRowShown="0" headerRowDxfId="55">
  <autoFilter ref="B7:AJ37" xr:uid="{DC67A941-6A9C-470F-8404-00C5DA50A2C1}"/>
  <sortState xmlns:xlrd2="http://schemas.microsoft.com/office/spreadsheetml/2017/richdata2" ref="B8:E37">
    <sortCondition ref="D8:D37"/>
    <sortCondition ref="C8:C37"/>
  </sortState>
  <tableColumns count="35">
    <tableColumn id="1" xr3:uid="{4A8231AC-EAE6-4423-B52F-15CD910351D9}" name="Código" dataDxfId="54"/>
    <tableColumn id="2" xr3:uid="{6D6058D8-1F7D-4973-A36D-DDB7DFC619C3}" name="Apellidos y Nombres" dataDxfId="53">
      <calculatedColumnFormula>IFERROR(VLOOKUP($B8,Tabla_Colaborador[],COLUMN(B1),FALSE),"")</calculatedColumnFormula>
    </tableColumn>
    <tableColumn id="3" xr3:uid="{9D7B7E54-81CF-4002-8E10-B00FFD392539}" name="Área" dataDxfId="52">
      <calculatedColumnFormula>IFERROR(VLOOKUP($B8,Tabla_Colaborador[],COLUMN(C1),FALSE),"")</calculatedColumnFormula>
    </tableColumn>
    <tableColumn id="4" xr3:uid="{3F9A8229-9D04-4FFB-A6C5-6124AE1EFD78}" name="Cargo" dataDxfId="51">
      <calculatedColumnFormula>IFERROR(VLOOKUP($B8,Tabla_Colaborador[],COLUMN(D1),FALSE),"")</calculatedColumnFormula>
    </tableColumn>
    <tableColumn id="5" xr3:uid="{C841B1C6-D3D4-4469-BB39-5AB3E92CF57A}" name="Cod horario" dataDxfId="50"/>
    <tableColumn id="24" xr3:uid="{63D1340E-2D01-4D0E-8AA2-ECBB9B9B4F8B}" name="Entrada Horario" dataDxfId="49">
      <calculatedColumnFormula>IFERROR(VLOOKUP($F8,Tabla_Horario[],2,FALSE),"")</calculatedColumnFormula>
    </tableColumn>
    <tableColumn id="25" xr3:uid="{ACFE9EEE-1871-4115-B206-B0781F727524}" name="Horas de Refrigerio" dataDxfId="48">
      <calculatedColumnFormula>IFERROR(VLOOKUP($F8,Tabla_Horario[],5,FALSE),"")</calculatedColumnFormula>
    </tableColumn>
    <tableColumn id="26" xr3:uid="{95F5D9A8-427D-4A27-A79F-0E5CB5025700}" name="Salida Horario" dataDxfId="47">
      <calculatedColumnFormula>IFERROR(VLOOKUP($F8,Tabla_Horario[],6,FALSE),"")</calculatedColumnFormula>
    </tableColumn>
    <tableColumn id="11" xr3:uid="{3E880474-ED43-4AC8-B4FC-1388B9D25E92}" name="Horario" dataDxfId="46">
      <calculatedColumnFormula>IFERROR(VLOOKUP($F8,Tabla_Horario[],7,FALSE),"")</calculatedColumnFormula>
    </tableColumn>
    <tableColumn id="12" xr3:uid="{0508BEE1-0E30-4E84-B969-092766971DBA}" name="Hora Normal (HN)" dataDxfId="45">
      <calculatedColumnFormula>IFERROR(VLOOKUP($F8,Tabla_Horario[],8,FALSE),"")</calculatedColumnFormula>
    </tableColumn>
    <tableColumn id="6" xr3:uid="{49450C74-1F3F-4545-8DCB-080820DC363A}" name="Ingreso (HI)" dataDxfId="44"/>
    <tableColumn id="27" xr3:uid="{AFFC555D-55DF-4BC9-A6E1-9FC30E13DDFC}" name="Salida (HS)" dataDxfId="43"/>
    <tableColumn id="22" xr3:uid="{12C6C7F7-497B-4C10-9E50-27EC92797908}" name="Tipo de Asistencia" dataDxfId="42">
      <calculatedColumnFormula>IF(SUM($L$8:$M$37)=0,"",IF(OR(L8="",M8=""),"F","A"))</calculatedColumnFormula>
    </tableColumn>
    <tableColumn id="21" xr3:uid="{A3E1FB5E-B930-475E-BEC7-EE7BE740B69A}" name="Tipos de Falta" dataDxfId="41"/>
    <tableColumn id="17" xr3:uid="{81EB128B-98AD-47B5-8EB6-1AB700589ACD}" name="Tardanza (T)" dataDxfId="40">
      <calculatedColumnFormula>IF(OR(N8="F",N8=""),"",IF(L8&gt;G8+Horarios!$D$4,L8-(G8+Horarios!$D$4),0))</calculatedColumnFormula>
    </tableColumn>
    <tableColumn id="23" xr3:uid="{8C2795C2-E0A9-4B4D-9E66-C171934642E6}" name="Tipo de Puntualidad" dataDxfId="39">
      <calculatedColumnFormula>IF(P8="","",IF(P8=0,"P","T"))</calculatedColumnFormula>
    </tableColumn>
    <tableColumn id="20" xr3:uid="{A4F5DAC3-1BC0-4663-A889-130F4F4B5F1F}" name="Tipo de Tardanza" dataDxfId="38"/>
    <tableColumn id="7" xr3:uid="{95210B87-F5AD-4A4C-BF7E-D5EE8A135116}" name="Entrada refrigerio" dataDxfId="37"/>
    <tableColumn id="8" xr3:uid="{D7B1EFB0-072E-437E-BA04-64E8549A029F}" name="Salida refrigerio" dataDxfId="36"/>
    <tableColumn id="14" xr3:uid="{02157552-0143-45A7-A5B1-9ABA071B295B}" name="Refirgerio (HR)" dataDxfId="35">
      <calculatedColumnFormula>IF(OR(N8="F",N8=""),"",IF(OR(S8="",T8="",T8-S8&lt;H8),H8,T8-S8))</calculatedColumnFormula>
    </tableColumn>
    <tableColumn id="10" xr3:uid="{1C7B9C4B-A3EE-417D-96FC-DCEE98CABBAA}" name="Diferencia de HI-HS-HR" dataDxfId="34">
      <calculatedColumnFormula>IFERROR(IF(M8&lt;IF(L8&lt;G8,G8,L8),1,0)+M8-IF(L8&lt;G8,G8,L8)-U8,"")</calculatedColumnFormula>
    </tableColumn>
    <tableColumn id="18" xr3:uid="{F6E4D019-3622-46E9-BD93-0DAEE1DD1A31}" name="Horas trabaj (HT)" dataDxfId="33">
      <calculatedColumnFormula>IF(V8="","",IF(V8&lt;K8,V8,K8))</calculatedColumnFormula>
    </tableColumn>
    <tableColumn id="35" xr3:uid="{B6C06929-4638-41CB-953F-3866AE75A254}" name="Min antes de salida" dataDxfId="32">
      <calculatedColumnFormula>IF(W8&lt;K8,K8-W8,"")</calculatedColumnFormula>
    </tableColumn>
    <tableColumn id="13" xr3:uid="{62177A93-F5C3-4301-B559-2B2276FEF697}" name="Horas Extras (HE)" dataDxfId="31">
      <calculatedColumnFormula>IF(V8="","",IF(V8&gt;K8,V8-K8,0))</calculatedColumnFormula>
    </tableColumn>
    <tableColumn id="15" xr3:uid="{B4444DF9-6E27-4F54-829B-310B3BD5E8DE}" name="Horas Extras 25%" dataDxfId="30">
      <calculatedColumnFormula>IF(Y8="","",IF(Y8&lt;Horarios!$B$35/24,0,Horarios!$B$35/24))</calculatedColumnFormula>
    </tableColumn>
    <tableColumn id="16" xr3:uid="{DC1AFA7F-8754-4C8B-BD3E-F77D4CE932F6}" name="Horas Extras 35%" dataDxfId="29">
      <calculatedColumnFormula>IF(Y8="","",IF(Z8=0,0,IF(Z8-Y8,Y8-Z8,0)))</calculatedColumnFormula>
    </tableColumn>
    <tableColumn id="28" xr3:uid="{5F624D05-6978-48C5-94F4-FE0D3D87A252}" name="Sueldo Básico" dataDxfId="28">
      <calculatedColumnFormula>IF(N8="F","",VLOOKUP($B8,Tabla_Colaborador[],5,FALSE))</calculatedColumnFormula>
    </tableColumn>
    <tableColumn id="29" xr3:uid="{DF799E0F-6DC0-44CB-8D7E-019394A93675}" name="Pago por día" dataDxfId="27">
      <calculatedColumnFormula>IFERROR(IF($K$4="","",ROUND(AB8/DAY(EOMONTH($K$4,0)),2)),"")</calculatedColumnFormula>
    </tableColumn>
    <tableColumn id="31" xr3:uid="{E5CEA6A3-7297-483D-B932-80387F2C4FA9}" name="Pago por HE 25%" dataDxfId="26">
      <calculatedColumnFormula>IFERROR(ROUND(AC8*(1+Horarios!$D$35)*Z8,2),"")</calculatedColumnFormula>
    </tableColumn>
    <tableColumn id="32" xr3:uid="{3C499E09-CA1A-4458-9CFA-04F2AA1D29CB}" name="Pago por HE 35%" dataDxfId="25">
      <calculatedColumnFormula>IFERROR(ROUND(AC8*(1+Horarios!$D$36)*AA8,2),"")</calculatedColumnFormula>
    </tableColumn>
    <tableColumn id="9" xr3:uid="{14F7F383-D29C-40A4-BF6E-E905B1710323}" name="Horas Extras Total" dataDxfId="24">
      <calculatedColumnFormula>IF(OR(N8="F",N8=""),"",SUM(AD8:AE8))</calculatedColumnFormula>
    </tableColumn>
    <tableColumn id="33" xr3:uid="{0141386C-2DA5-40D0-8EE5-4D6373EED931}" name="Descuento Tardanza" dataDxfId="23">
      <calculatedColumnFormula>IF(OR(N8="F",N8=""),"",IFERROR(IF(R8="TJ",0,VLOOKUP(P8,Tabla_Tardanzas[],3,TRUE)),0))</calculatedColumnFormula>
    </tableColumn>
    <tableColumn id="34" xr3:uid="{0AA27BB5-EACC-48C9-88B1-B8DF9CDAC871}" name="Desc por salir antes" dataDxfId="22">
      <calculatedColumnFormula>IF(OR(N8="F",N8=""),"",IF(X8="",0,ROUND(X8*AC8,2)))</calculatedColumnFormula>
    </tableColumn>
    <tableColumn id="36" xr3:uid="{D4026F00-2B20-4845-B00D-AB36804EF7B5}" name="Descuento Total" dataDxfId="21">
      <calculatedColumnFormula>IF(OR(N8="F",N8=""),"",SUM(AG8:AH8))</calculatedColumnFormula>
    </tableColumn>
    <tableColumn id="38" xr3:uid="{CC4CD8A6-320A-4A91-9AC1-AC4F9F285020}" name="Total" dataDxfId="20">
      <calculatedColumnFormula>IF(N8="",0,IFERROR(AC8+AF8-AI8,""))</calculatedColumnFormula>
    </tableColumn>
  </tableColumns>
  <tableStyleInfo name="TableStyleLight11" showFirstColumn="0" showLastColumn="0" showRowStripes="1" showColumnStripes="1"/>
</table>
</file>

<file path=xl/theme/theme1.xml><?xml version="1.0" encoding="utf-8"?>
<a:theme xmlns:a="http://schemas.openxmlformats.org/drawingml/2006/main" name="Sector">
  <a:themeElements>
    <a:clrScheme name="Sector">
      <a:dk1>
        <a:sysClr val="windowText" lastClr="000000"/>
      </a:dk1>
      <a:lt1>
        <a:sysClr val="window" lastClr="FFFFFF"/>
      </a:lt1>
      <a:dk2>
        <a:srgbClr val="146194"/>
      </a:dk2>
      <a:lt2>
        <a:srgbClr val="76DBF4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356A95"/>
      </a:folHlink>
    </a:clrScheme>
    <a:fontScheme name="Sector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ector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5D01B-4EB3-4EF1-B446-E1C0EABAD4D5}">
  <sheetPr codeName="Hoja1"/>
  <dimension ref="B2:F34"/>
  <sheetViews>
    <sheetView workbookViewId="0">
      <selection activeCell="F3" sqref="F3"/>
    </sheetView>
  </sheetViews>
  <sheetFormatPr baseColWidth="10" defaultRowHeight="16.5" x14ac:dyDescent="0.3"/>
  <cols>
    <col min="1" max="1" width="6.125" customWidth="1"/>
    <col min="2" max="2" width="10.5" customWidth="1"/>
    <col min="3" max="3" width="6.125" customWidth="1"/>
    <col min="5" max="5" width="5.75" customWidth="1"/>
    <col min="6" max="6" width="12.875" customWidth="1"/>
  </cols>
  <sheetData>
    <row r="2" spans="2:6" x14ac:dyDescent="0.3">
      <c r="B2" s="15" t="s">
        <v>150</v>
      </c>
      <c r="D2" s="15" t="s">
        <v>147</v>
      </c>
      <c r="F2" s="15" t="s">
        <v>148</v>
      </c>
    </row>
    <row r="3" spans="2:6" x14ac:dyDescent="0.3">
      <c r="B3" s="1">
        <f ca="1">B4-1</f>
        <v>2024</v>
      </c>
      <c r="D3" s="14" t="str">
        <f ca="1">PROPER(TEXT(DATE(YEAR(TODAY()),ROW(A1),1),"mmmm"))</f>
        <v>Enero</v>
      </c>
      <c r="F3" s="17">
        <f ca="1">DATE(Plantilla!$L$2,MATCH(Plantilla!$K$2,Meses,0),1)</f>
        <v>44927</v>
      </c>
    </row>
    <row r="4" spans="2:6" x14ac:dyDescent="0.3">
      <c r="B4" s="1">
        <f ca="1">YEAR(TODAY())</f>
        <v>2025</v>
      </c>
      <c r="D4" s="14" t="str">
        <f t="shared" ref="D4:D14" ca="1" si="0">PROPER(TEXT(DATE(YEAR(TODAY()),ROW(A2),1),"mmmm"))</f>
        <v>Febrero</v>
      </c>
      <c r="F4" s="17">
        <f ca="1">IFERROR(IF(TEXT(F3+1,"mmmm")=Plantilla!$K$2,F3+1,""),"")</f>
        <v>44928</v>
      </c>
    </row>
    <row r="5" spans="2:6" x14ac:dyDescent="0.3">
      <c r="B5" s="1">
        <f ca="1">B4+1</f>
        <v>2026</v>
      </c>
      <c r="D5" s="14" t="str">
        <f t="shared" ca="1" si="0"/>
        <v>Marzo</v>
      </c>
      <c r="F5" s="17">
        <f ca="1">IFERROR(IF(TEXT(F4+1,"mmmm")=Plantilla!$K$2,F4+1,""),"")</f>
        <v>44929</v>
      </c>
    </row>
    <row r="6" spans="2:6" x14ac:dyDescent="0.3">
      <c r="D6" s="14" t="str">
        <f t="shared" ca="1" si="0"/>
        <v>Abril</v>
      </c>
      <c r="F6" s="17">
        <f ca="1">IFERROR(IF(TEXT(F5+1,"mmmm")=Plantilla!$K$2,F5+1,""),"")</f>
        <v>44930</v>
      </c>
    </row>
    <row r="7" spans="2:6" x14ac:dyDescent="0.3">
      <c r="D7" s="14" t="str">
        <f t="shared" ca="1" si="0"/>
        <v>Mayo</v>
      </c>
      <c r="F7" s="17">
        <f ca="1">IFERROR(IF(TEXT(F6+1,"mmmm")=Plantilla!$K$2,F6+1,""),"")</f>
        <v>44931</v>
      </c>
    </row>
    <row r="8" spans="2:6" x14ac:dyDescent="0.3">
      <c r="B8" s="1"/>
      <c r="D8" s="14" t="str">
        <f t="shared" ca="1" si="0"/>
        <v>Junio</v>
      </c>
      <c r="F8" s="17">
        <f ca="1">IFERROR(IF(TEXT(F7+1,"mmmm")=Plantilla!$K$2,F7+1,""),"")</f>
        <v>44932</v>
      </c>
    </row>
    <row r="9" spans="2:6" x14ac:dyDescent="0.3">
      <c r="B9" s="1"/>
      <c r="D9" s="14" t="str">
        <f t="shared" ca="1" si="0"/>
        <v>Julio</v>
      </c>
      <c r="F9" s="17">
        <f ca="1">IFERROR(IF(TEXT(F8+1,"mmmm")=Plantilla!$K$2,F8+1,""),"")</f>
        <v>44933</v>
      </c>
    </row>
    <row r="10" spans="2:6" x14ac:dyDescent="0.3">
      <c r="B10" s="1"/>
      <c r="D10" s="14" t="str">
        <f t="shared" ca="1" si="0"/>
        <v>Agosto</v>
      </c>
      <c r="F10" s="17">
        <f ca="1">IFERROR(IF(TEXT(F9+1,"mmmm")=Plantilla!$K$2,F9+1,""),"")</f>
        <v>44934</v>
      </c>
    </row>
    <row r="11" spans="2:6" x14ac:dyDescent="0.3">
      <c r="B11" s="1"/>
      <c r="D11" s="14" t="str">
        <f t="shared" ca="1" si="0"/>
        <v>Septiembre</v>
      </c>
      <c r="F11" s="17">
        <f ca="1">IFERROR(IF(TEXT(F10+1,"mmmm")=Plantilla!$K$2,F10+1,""),"")</f>
        <v>44935</v>
      </c>
    </row>
    <row r="12" spans="2:6" x14ac:dyDescent="0.3">
      <c r="B12" s="1"/>
      <c r="D12" s="14" t="str">
        <f t="shared" ca="1" si="0"/>
        <v>Octubre</v>
      </c>
      <c r="F12" s="17">
        <f ca="1">IFERROR(IF(TEXT(F11+1,"mmmm")=Plantilla!$K$2,F11+1,""),"")</f>
        <v>44936</v>
      </c>
    </row>
    <row r="13" spans="2:6" x14ac:dyDescent="0.3">
      <c r="B13" s="1"/>
      <c r="D13" s="14" t="str">
        <f t="shared" ca="1" si="0"/>
        <v>Noviembre</v>
      </c>
      <c r="F13" s="17">
        <f ca="1">IFERROR(IF(TEXT(F12+1,"mmmm")=Plantilla!$K$2,F12+1,""),"")</f>
        <v>44937</v>
      </c>
    </row>
    <row r="14" spans="2:6" x14ac:dyDescent="0.3">
      <c r="D14" s="14" t="str">
        <f t="shared" ca="1" si="0"/>
        <v>Diciembre</v>
      </c>
      <c r="F14" s="17">
        <f ca="1">IFERROR(IF(TEXT(F13+1,"mmmm")=Plantilla!$K$2,F13+1,""),"")</f>
        <v>44938</v>
      </c>
    </row>
    <row r="15" spans="2:6" x14ac:dyDescent="0.3">
      <c r="F15" s="17">
        <f ca="1">IFERROR(IF(TEXT(F14+1,"mmmm")=Plantilla!$K$2,F14+1,""),"")</f>
        <v>44939</v>
      </c>
    </row>
    <row r="16" spans="2:6" x14ac:dyDescent="0.3">
      <c r="F16" s="17">
        <f ca="1">IFERROR(IF(TEXT(F15+1,"mmmm")=Plantilla!$K$2,F15+1,""),"")</f>
        <v>44940</v>
      </c>
    </row>
    <row r="17" spans="6:6" x14ac:dyDescent="0.3">
      <c r="F17" s="17">
        <f ca="1">IFERROR(IF(TEXT(F16+1,"mmmm")=Plantilla!$K$2,F16+1,""),"")</f>
        <v>44941</v>
      </c>
    </row>
    <row r="18" spans="6:6" x14ac:dyDescent="0.3">
      <c r="F18" s="17">
        <f ca="1">IFERROR(IF(TEXT(F17+1,"mmmm")=Plantilla!$K$2,F17+1,""),"")</f>
        <v>44942</v>
      </c>
    </row>
    <row r="19" spans="6:6" x14ac:dyDescent="0.3">
      <c r="F19" s="17">
        <f ca="1">IFERROR(IF(TEXT(F18+1,"mmmm")=Plantilla!$K$2,F18+1,""),"")</f>
        <v>44943</v>
      </c>
    </row>
    <row r="20" spans="6:6" x14ac:dyDescent="0.3">
      <c r="F20" s="17">
        <f ca="1">IFERROR(IF(TEXT(F19+1,"mmmm")=Plantilla!$K$2,F19+1,""),"")</f>
        <v>44944</v>
      </c>
    </row>
    <row r="21" spans="6:6" x14ac:dyDescent="0.3">
      <c r="F21" s="17">
        <f ca="1">IFERROR(IF(TEXT(F20+1,"mmmm")=Plantilla!$K$2,F20+1,""),"")</f>
        <v>44945</v>
      </c>
    </row>
    <row r="22" spans="6:6" x14ac:dyDescent="0.3">
      <c r="F22" s="17">
        <f ca="1">IFERROR(IF(TEXT(F21+1,"mmmm")=Plantilla!$K$2,F21+1,""),"")</f>
        <v>44946</v>
      </c>
    </row>
    <row r="23" spans="6:6" x14ac:dyDescent="0.3">
      <c r="F23" s="17">
        <f ca="1">IFERROR(IF(TEXT(F22+1,"mmmm")=Plantilla!$K$2,F22+1,""),"")</f>
        <v>44947</v>
      </c>
    </row>
    <row r="24" spans="6:6" x14ac:dyDescent="0.3">
      <c r="F24" s="17">
        <f ca="1">IFERROR(IF(TEXT(F23+1,"mmmm")=Plantilla!$K$2,F23+1,""),"")</f>
        <v>44948</v>
      </c>
    </row>
    <row r="25" spans="6:6" x14ac:dyDescent="0.3">
      <c r="F25" s="17">
        <f ca="1">IFERROR(IF(TEXT(F24+1,"mmmm")=Plantilla!$K$2,F24+1,""),"")</f>
        <v>44949</v>
      </c>
    </row>
    <row r="26" spans="6:6" x14ac:dyDescent="0.3">
      <c r="F26" s="17">
        <f ca="1">IFERROR(IF(TEXT(F25+1,"mmmm")=Plantilla!$K$2,F25+1,""),"")</f>
        <v>44950</v>
      </c>
    </row>
    <row r="27" spans="6:6" x14ac:dyDescent="0.3">
      <c r="F27" s="17">
        <f ca="1">IFERROR(IF(TEXT(F26+1,"mmmm")=Plantilla!$K$2,F26+1,""),"")</f>
        <v>44951</v>
      </c>
    </row>
    <row r="28" spans="6:6" x14ac:dyDescent="0.3">
      <c r="F28" s="17">
        <f ca="1">IFERROR(IF(TEXT(F27+1,"mmmm")=Plantilla!$K$2,F27+1,""),"")</f>
        <v>44952</v>
      </c>
    </row>
    <row r="29" spans="6:6" x14ac:dyDescent="0.3">
      <c r="F29" s="17">
        <f ca="1">IFERROR(IF(TEXT(F28+1,"mmmm")=Plantilla!$K$2,F28+1,""),"")</f>
        <v>44953</v>
      </c>
    </row>
    <row r="30" spans="6:6" x14ac:dyDescent="0.3">
      <c r="F30" s="17">
        <f ca="1">IFERROR(IF(TEXT(F29+1,"mmmm")=Plantilla!$K$2,F29+1,""),"")</f>
        <v>44954</v>
      </c>
    </row>
    <row r="31" spans="6:6" x14ac:dyDescent="0.3">
      <c r="F31" s="17">
        <f ca="1">IFERROR(IF(TEXT(F30+1,"mmmm")=Plantilla!$K$2,F30+1,""),"")</f>
        <v>44955</v>
      </c>
    </row>
    <row r="32" spans="6:6" x14ac:dyDescent="0.3">
      <c r="F32" s="17">
        <f ca="1">IFERROR(IF(TEXT(F31+1,"mmmm")=Plantilla!$K$2,F31+1,""),"")</f>
        <v>44956</v>
      </c>
    </row>
    <row r="33" spans="6:6" x14ac:dyDescent="0.3">
      <c r="F33" s="17">
        <f ca="1">IFERROR(IF(TEXT(F32+1,"mmmm")=Plantilla!$K$2,F32+1,""),"")</f>
        <v>44957</v>
      </c>
    </row>
    <row r="34" spans="6:6" x14ac:dyDescent="0.3">
      <c r="F34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AA8DD-B573-4159-8FB9-5D937CFA2E1B}">
  <sheetPr codeName="Hoja2">
    <tabColor theme="3"/>
  </sheetPr>
  <dimension ref="B2:F34"/>
  <sheetViews>
    <sheetView showGridLines="0" workbookViewId="0">
      <selection activeCell="B4" sqref="B4"/>
    </sheetView>
  </sheetViews>
  <sheetFormatPr baseColWidth="10" defaultRowHeight="16.5" x14ac:dyDescent="0.3"/>
  <cols>
    <col min="1" max="1" width="3.75" customWidth="1"/>
    <col min="3" max="3" width="30.75" customWidth="1"/>
    <col min="4" max="4" width="30.75" bestFit="1" customWidth="1"/>
    <col min="5" max="5" width="37.125" bestFit="1" customWidth="1"/>
    <col min="6" max="6" width="14.125" customWidth="1"/>
  </cols>
  <sheetData>
    <row r="2" spans="2:6" ht="29.25" thickBot="1" x14ac:dyDescent="0.35">
      <c r="B2" s="133" t="s">
        <v>122</v>
      </c>
      <c r="C2" s="133"/>
      <c r="D2" s="133"/>
      <c r="E2" s="133"/>
      <c r="F2" s="133"/>
    </row>
    <row r="3" spans="2:6" ht="13.9" customHeight="1" x14ac:dyDescent="0.3"/>
    <row r="4" spans="2:6" x14ac:dyDescent="0.3">
      <c r="B4" s="1" t="s">
        <v>0</v>
      </c>
      <c r="C4" s="1" t="s">
        <v>1</v>
      </c>
      <c r="D4" s="1" t="s">
        <v>2</v>
      </c>
      <c r="E4" s="1" t="s">
        <v>3</v>
      </c>
      <c r="F4" s="1" t="s">
        <v>192</v>
      </c>
    </row>
    <row r="5" spans="2:6" x14ac:dyDescent="0.3">
      <c r="B5" s="4" t="s">
        <v>75</v>
      </c>
      <c r="C5" t="s">
        <v>10</v>
      </c>
      <c r="D5" t="s">
        <v>40</v>
      </c>
      <c r="E5" t="s">
        <v>41</v>
      </c>
      <c r="F5" s="33">
        <v>7500</v>
      </c>
    </row>
    <row r="6" spans="2:6" x14ac:dyDescent="0.3">
      <c r="B6" s="4" t="s">
        <v>78</v>
      </c>
      <c r="C6" t="s">
        <v>13</v>
      </c>
      <c r="D6" t="s">
        <v>40</v>
      </c>
      <c r="E6" t="s">
        <v>51</v>
      </c>
      <c r="F6" s="33">
        <v>4700</v>
      </c>
    </row>
    <row r="7" spans="2:6" x14ac:dyDescent="0.3">
      <c r="B7" s="4" t="s">
        <v>77</v>
      </c>
      <c r="C7" t="s">
        <v>12</v>
      </c>
      <c r="D7" t="s">
        <v>40</v>
      </c>
      <c r="E7" t="s">
        <v>43</v>
      </c>
      <c r="F7" s="33">
        <v>7300</v>
      </c>
    </row>
    <row r="8" spans="2:6" x14ac:dyDescent="0.3">
      <c r="B8" s="4" t="s">
        <v>76</v>
      </c>
      <c r="C8" t="s">
        <v>11</v>
      </c>
      <c r="D8" t="s">
        <v>40</v>
      </c>
      <c r="E8" t="s">
        <v>42</v>
      </c>
      <c r="F8" s="33">
        <v>9200</v>
      </c>
    </row>
    <row r="9" spans="2:6" x14ac:dyDescent="0.3">
      <c r="B9" s="4" t="s">
        <v>104</v>
      </c>
      <c r="C9" t="s">
        <v>39</v>
      </c>
      <c r="D9" t="s">
        <v>107</v>
      </c>
      <c r="E9" t="s">
        <v>110</v>
      </c>
      <c r="F9" s="33">
        <v>7600</v>
      </c>
    </row>
    <row r="10" spans="2:6" x14ac:dyDescent="0.3">
      <c r="B10" s="4" t="s">
        <v>102</v>
      </c>
      <c r="C10" t="s">
        <v>37</v>
      </c>
      <c r="D10" t="s">
        <v>107</v>
      </c>
      <c r="E10" t="s">
        <v>108</v>
      </c>
      <c r="F10" s="33">
        <v>7700</v>
      </c>
    </row>
    <row r="11" spans="2:6" x14ac:dyDescent="0.3">
      <c r="B11" s="4" t="s">
        <v>103</v>
      </c>
      <c r="C11" t="s">
        <v>38</v>
      </c>
      <c r="D11" t="s">
        <v>107</v>
      </c>
      <c r="E11" t="s">
        <v>109</v>
      </c>
      <c r="F11" s="33">
        <v>9700</v>
      </c>
    </row>
    <row r="12" spans="2:6" x14ac:dyDescent="0.3">
      <c r="B12" s="4" t="s">
        <v>80</v>
      </c>
      <c r="C12" t="s">
        <v>15</v>
      </c>
      <c r="D12" t="s">
        <v>44</v>
      </c>
      <c r="E12" t="s">
        <v>46</v>
      </c>
      <c r="F12" s="33">
        <v>4200</v>
      </c>
    </row>
    <row r="13" spans="2:6" x14ac:dyDescent="0.3">
      <c r="B13" s="4" t="s">
        <v>79</v>
      </c>
      <c r="C13" t="s">
        <v>14</v>
      </c>
      <c r="D13" t="s">
        <v>44</v>
      </c>
      <c r="E13" t="s">
        <v>45</v>
      </c>
      <c r="F13" s="33">
        <v>5600</v>
      </c>
    </row>
    <row r="14" spans="2:6" x14ac:dyDescent="0.3">
      <c r="B14" s="4" t="s">
        <v>101</v>
      </c>
      <c r="C14" t="s">
        <v>36</v>
      </c>
      <c r="D14" t="s">
        <v>105</v>
      </c>
      <c r="E14" t="s">
        <v>106</v>
      </c>
      <c r="F14" s="33">
        <v>5000</v>
      </c>
    </row>
    <row r="15" spans="2:6" x14ac:dyDescent="0.3">
      <c r="B15" s="4" t="s">
        <v>82</v>
      </c>
      <c r="C15" t="s">
        <v>17</v>
      </c>
      <c r="D15" t="s">
        <v>47</v>
      </c>
      <c r="E15" t="s">
        <v>49</v>
      </c>
      <c r="F15" s="33">
        <v>4800</v>
      </c>
    </row>
    <row r="16" spans="2:6" x14ac:dyDescent="0.3">
      <c r="B16" s="4" t="s">
        <v>83</v>
      </c>
      <c r="C16" t="s">
        <v>18</v>
      </c>
      <c r="D16" t="s">
        <v>47</v>
      </c>
      <c r="E16" t="s">
        <v>50</v>
      </c>
      <c r="F16" s="33">
        <v>3400</v>
      </c>
    </row>
    <row r="17" spans="2:6" x14ac:dyDescent="0.3">
      <c r="B17" s="4" t="s">
        <v>81</v>
      </c>
      <c r="C17" t="s">
        <v>16</v>
      </c>
      <c r="D17" t="s">
        <v>47</v>
      </c>
      <c r="E17" t="s">
        <v>48</v>
      </c>
      <c r="F17" s="33">
        <v>4200</v>
      </c>
    </row>
    <row r="18" spans="2:6" x14ac:dyDescent="0.3">
      <c r="B18" s="4" t="s">
        <v>86</v>
      </c>
      <c r="C18" t="s">
        <v>21</v>
      </c>
      <c r="D18" t="s">
        <v>54</v>
      </c>
      <c r="E18" t="s">
        <v>56</v>
      </c>
      <c r="F18" s="33">
        <v>5200</v>
      </c>
    </row>
    <row r="19" spans="2:6" x14ac:dyDescent="0.3">
      <c r="B19" s="4" t="s">
        <v>85</v>
      </c>
      <c r="C19" t="s">
        <v>20</v>
      </c>
      <c r="D19" t="s">
        <v>54</v>
      </c>
      <c r="E19" t="s">
        <v>55</v>
      </c>
      <c r="F19" s="33">
        <v>9300</v>
      </c>
    </row>
    <row r="20" spans="2:6" x14ac:dyDescent="0.3">
      <c r="B20" s="4" t="s">
        <v>88</v>
      </c>
      <c r="C20" t="s">
        <v>23</v>
      </c>
      <c r="D20" t="s">
        <v>57</v>
      </c>
      <c r="E20" t="s">
        <v>59</v>
      </c>
      <c r="F20" s="33">
        <v>5400</v>
      </c>
    </row>
    <row r="21" spans="2:6" x14ac:dyDescent="0.3">
      <c r="B21" s="4" t="s">
        <v>87</v>
      </c>
      <c r="C21" t="s">
        <v>22</v>
      </c>
      <c r="D21" t="s">
        <v>57</v>
      </c>
      <c r="E21" t="s">
        <v>58</v>
      </c>
      <c r="F21" s="33">
        <v>5600</v>
      </c>
    </row>
    <row r="22" spans="2:6" x14ac:dyDescent="0.3">
      <c r="B22" s="4" t="s">
        <v>89</v>
      </c>
      <c r="C22" t="s">
        <v>24</v>
      </c>
      <c r="D22" t="s">
        <v>57</v>
      </c>
      <c r="E22" t="s">
        <v>60</v>
      </c>
      <c r="F22" s="33">
        <v>4600</v>
      </c>
    </row>
    <row r="23" spans="2:6" x14ac:dyDescent="0.3">
      <c r="B23" s="4" t="s">
        <v>94</v>
      </c>
      <c r="C23" t="s">
        <v>29</v>
      </c>
      <c r="D23" t="s">
        <v>65</v>
      </c>
      <c r="E23" t="s">
        <v>67</v>
      </c>
      <c r="F23" s="33">
        <v>9700</v>
      </c>
    </row>
    <row r="24" spans="2:6" x14ac:dyDescent="0.3">
      <c r="B24" s="4" t="s">
        <v>95</v>
      </c>
      <c r="C24" t="s">
        <v>30</v>
      </c>
      <c r="D24" t="s">
        <v>65</v>
      </c>
      <c r="E24" t="s">
        <v>69</v>
      </c>
      <c r="F24" s="33">
        <v>6900</v>
      </c>
    </row>
    <row r="25" spans="2:6" x14ac:dyDescent="0.3">
      <c r="B25" s="4" t="s">
        <v>97</v>
      </c>
      <c r="C25" t="s">
        <v>32</v>
      </c>
      <c r="D25" t="s">
        <v>65</v>
      </c>
      <c r="E25" t="s">
        <v>72</v>
      </c>
      <c r="F25" s="33">
        <v>6100</v>
      </c>
    </row>
    <row r="26" spans="2:6" x14ac:dyDescent="0.3">
      <c r="B26" s="4" t="s">
        <v>96</v>
      </c>
      <c r="C26" t="s">
        <v>31</v>
      </c>
      <c r="D26" t="s">
        <v>65</v>
      </c>
      <c r="E26" t="s">
        <v>68</v>
      </c>
      <c r="F26" s="33">
        <v>3100</v>
      </c>
    </row>
    <row r="27" spans="2:6" x14ac:dyDescent="0.3">
      <c r="B27" s="4" t="s">
        <v>93</v>
      </c>
      <c r="C27" t="s">
        <v>28</v>
      </c>
      <c r="D27" t="s">
        <v>65</v>
      </c>
      <c r="E27" t="s">
        <v>66</v>
      </c>
      <c r="F27" s="33">
        <v>8200</v>
      </c>
    </row>
    <row r="28" spans="2:6" x14ac:dyDescent="0.3">
      <c r="B28" s="4" t="s">
        <v>90</v>
      </c>
      <c r="C28" t="s">
        <v>25</v>
      </c>
      <c r="D28" t="s">
        <v>61</v>
      </c>
      <c r="E28" t="s">
        <v>62</v>
      </c>
      <c r="F28" s="33">
        <v>6500</v>
      </c>
    </row>
    <row r="29" spans="2:6" x14ac:dyDescent="0.3">
      <c r="B29" s="4" t="s">
        <v>92</v>
      </c>
      <c r="C29" t="s">
        <v>27</v>
      </c>
      <c r="D29" t="s">
        <v>61</v>
      </c>
      <c r="E29" t="s">
        <v>64</v>
      </c>
      <c r="F29" s="33">
        <v>7000</v>
      </c>
    </row>
    <row r="30" spans="2:6" x14ac:dyDescent="0.3">
      <c r="B30" s="4" t="s">
        <v>91</v>
      </c>
      <c r="C30" t="s">
        <v>26</v>
      </c>
      <c r="D30" t="s">
        <v>61</v>
      </c>
      <c r="E30" t="s">
        <v>63</v>
      </c>
      <c r="F30" s="33">
        <v>8100</v>
      </c>
    </row>
    <row r="31" spans="2:6" x14ac:dyDescent="0.3">
      <c r="B31" s="4" t="s">
        <v>84</v>
      </c>
      <c r="C31" t="s">
        <v>19</v>
      </c>
      <c r="D31" t="s">
        <v>52</v>
      </c>
      <c r="E31" t="s">
        <v>53</v>
      </c>
      <c r="F31" s="33">
        <v>6300</v>
      </c>
    </row>
    <row r="32" spans="2:6" x14ac:dyDescent="0.3">
      <c r="B32" s="4" t="s">
        <v>99</v>
      </c>
      <c r="C32" t="s">
        <v>34</v>
      </c>
      <c r="D32" t="s">
        <v>70</v>
      </c>
      <c r="E32" t="s">
        <v>73</v>
      </c>
      <c r="F32" s="33">
        <v>6400</v>
      </c>
    </row>
    <row r="33" spans="2:6" x14ac:dyDescent="0.3">
      <c r="B33" s="4" t="s">
        <v>100</v>
      </c>
      <c r="C33" t="s">
        <v>35</v>
      </c>
      <c r="D33" t="s">
        <v>70</v>
      </c>
      <c r="E33" t="s">
        <v>74</v>
      </c>
      <c r="F33" s="33">
        <v>8200</v>
      </c>
    </row>
    <row r="34" spans="2:6" x14ac:dyDescent="0.3">
      <c r="B34" s="4" t="s">
        <v>98</v>
      </c>
      <c r="C34" t="s">
        <v>33</v>
      </c>
      <c r="D34" t="s">
        <v>70</v>
      </c>
      <c r="E34" t="s">
        <v>71</v>
      </c>
      <c r="F34" s="33">
        <v>9700</v>
      </c>
    </row>
  </sheetData>
  <mergeCells count="1">
    <mergeCell ref="B2:F2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59CB5-75DD-446A-9AD7-385DC29B3860}">
  <sheetPr codeName="Hoja3">
    <tabColor theme="2" tint="-0.499984740745262"/>
  </sheetPr>
  <dimension ref="B2:L36"/>
  <sheetViews>
    <sheetView showGridLines="0" topLeftCell="A14" workbookViewId="0">
      <selection activeCell="B7" sqref="B7"/>
    </sheetView>
  </sheetViews>
  <sheetFormatPr baseColWidth="10" defaultRowHeight="16.5" x14ac:dyDescent="0.3"/>
  <cols>
    <col min="1" max="1" width="3.75" customWidth="1"/>
    <col min="3" max="3" width="12.625" customWidth="1"/>
    <col min="4" max="4" width="12.25" customWidth="1"/>
    <col min="5" max="9" width="12.125" customWidth="1"/>
    <col min="10" max="10" width="6" customWidth="1"/>
    <col min="12" max="12" width="31.25" customWidth="1"/>
    <col min="13" max="13" width="11.25" customWidth="1"/>
  </cols>
  <sheetData>
    <row r="2" spans="2:12" ht="29.25" thickBot="1" x14ac:dyDescent="0.35">
      <c r="B2" s="133" t="s">
        <v>123</v>
      </c>
      <c r="C2" s="133"/>
      <c r="D2" s="133"/>
      <c r="E2" s="133"/>
      <c r="F2" s="133"/>
      <c r="G2" s="133"/>
      <c r="H2" s="133"/>
      <c r="I2" s="133"/>
      <c r="K2" s="133" t="s">
        <v>135</v>
      </c>
      <c r="L2" s="133"/>
    </row>
    <row r="3" spans="2:12" ht="13.9" customHeight="1" x14ac:dyDescent="0.3"/>
    <row r="4" spans="2:12" x14ac:dyDescent="0.3">
      <c r="B4" s="5" t="s">
        <v>118</v>
      </c>
      <c r="D4" s="6">
        <v>6.9444444444444441E-3</v>
      </c>
      <c r="K4" s="8" t="s">
        <v>0</v>
      </c>
      <c r="L4" s="8" t="s">
        <v>111</v>
      </c>
    </row>
    <row r="5" spans="2:12" x14ac:dyDescent="0.3">
      <c r="K5" s="1" t="s">
        <v>157</v>
      </c>
      <c r="L5" t="s">
        <v>133</v>
      </c>
    </row>
    <row r="6" spans="2:12" x14ac:dyDescent="0.3">
      <c r="K6" s="1" t="s">
        <v>158</v>
      </c>
      <c r="L6" t="s">
        <v>159</v>
      </c>
    </row>
    <row r="7" spans="2:12" ht="33" x14ac:dyDescent="0.3">
      <c r="B7" s="2" t="s">
        <v>117</v>
      </c>
      <c r="C7" s="2" t="s">
        <v>4</v>
      </c>
      <c r="D7" s="2" t="s">
        <v>5</v>
      </c>
      <c r="E7" s="2" t="s">
        <v>6</v>
      </c>
      <c r="F7" s="2" t="s">
        <v>9</v>
      </c>
      <c r="G7" s="2" t="s">
        <v>7</v>
      </c>
      <c r="H7" s="2" t="s">
        <v>8</v>
      </c>
      <c r="I7" s="2" t="s">
        <v>144</v>
      </c>
    </row>
    <row r="8" spans="2:12" x14ac:dyDescent="0.3">
      <c r="B8" s="10" t="str">
        <f t="shared" ref="B8:B14" si="0">"HOR-"&amp;TEXT(ROW(A1),"00")</f>
        <v>HOR-01</v>
      </c>
      <c r="C8" s="3">
        <v>0.33333333333333331</v>
      </c>
      <c r="D8" s="3">
        <v>0.54166666666666663</v>
      </c>
      <c r="E8" s="3">
        <v>0.58333333333333337</v>
      </c>
      <c r="F8" s="11">
        <f t="shared" ref="F8:F16" si="1">E8-D8</f>
        <v>4.1666666666666741E-2</v>
      </c>
      <c r="G8" s="3">
        <v>0.70833333333333337</v>
      </c>
      <c r="H8" s="10" t="str">
        <f t="shared" ref="H8:H16" si="2">TEXT(C8,"hh:mm")&amp;" - "&amp;TEXT(G8,"hh:mm")</f>
        <v>08:00 - 17:00</v>
      </c>
      <c r="I8" s="30">
        <f>IF(Tabla_Horario[[#This Row],[Salida]]&lt;Tabla_Horario[[#This Row],[Entrada]],Tabla_Horario[[#This Row],[Salida]]+1-Tabla_Horario[[#This Row],[Entrada]],Tabla_Horario[[#This Row],[Salida]]-Tabla_Horario[[#This Row],[Entrada]])-Tabla_Horario[[#This Row],[Horas de refrigerio]]</f>
        <v>0.33333333333333331</v>
      </c>
      <c r="K8" s="8" t="s">
        <v>0</v>
      </c>
      <c r="L8" s="8" t="s">
        <v>163</v>
      </c>
    </row>
    <row r="9" spans="2:12" x14ac:dyDescent="0.3">
      <c r="B9" s="10" t="str">
        <f t="shared" si="0"/>
        <v>HOR-02</v>
      </c>
      <c r="C9" s="3">
        <v>0.58333333333333337</v>
      </c>
      <c r="D9" s="3">
        <v>0.75</v>
      </c>
      <c r="E9" s="3">
        <v>0.77083333333333337</v>
      </c>
      <c r="F9" s="11">
        <f t="shared" si="1"/>
        <v>2.083333333333337E-2</v>
      </c>
      <c r="G9" s="3">
        <v>0.9375</v>
      </c>
      <c r="H9" s="10" t="str">
        <f t="shared" si="2"/>
        <v>14:00 - 22:30</v>
      </c>
      <c r="I9" s="30">
        <f>IF(Tabla_Horario[[#This Row],[Salida]]&lt;Tabla_Horario[[#This Row],[Entrada]],Tabla_Horario[[#This Row],[Salida]]+1-Tabla_Horario[[#This Row],[Entrada]],Tabla_Horario[[#This Row],[Salida]]-Tabla_Horario[[#This Row],[Entrada]])-Tabla_Horario[[#This Row],[Horas de refrigerio]]</f>
        <v>0.33333333333333326</v>
      </c>
      <c r="K9" s="1" t="s">
        <v>128</v>
      </c>
      <c r="L9" t="s">
        <v>127</v>
      </c>
    </row>
    <row r="10" spans="2:12" x14ac:dyDescent="0.3">
      <c r="B10" s="10" t="str">
        <f t="shared" si="0"/>
        <v>HOR-03</v>
      </c>
      <c r="C10" s="3">
        <v>0.25</v>
      </c>
      <c r="D10" s="3"/>
      <c r="E10" s="3"/>
      <c r="F10" s="11">
        <f t="shared" si="1"/>
        <v>0</v>
      </c>
      <c r="G10" s="3">
        <v>0.58333333333333337</v>
      </c>
      <c r="H10" s="10" t="str">
        <f t="shared" si="2"/>
        <v>06:00 - 14:00</v>
      </c>
      <c r="I10" s="30">
        <f>IF(Tabla_Horario[[#This Row],[Salida]]&lt;Tabla_Horario[[#This Row],[Entrada]],Tabla_Horario[[#This Row],[Salida]]+1-Tabla_Horario[[#This Row],[Entrada]],Tabla_Horario[[#This Row],[Salida]]-Tabla_Horario[[#This Row],[Entrada]])-Tabla_Horario[[#This Row],[Horas de refrigerio]]</f>
        <v>0.33333333333333337</v>
      </c>
      <c r="K10" s="1" t="s">
        <v>126</v>
      </c>
      <c r="L10" t="s">
        <v>125</v>
      </c>
    </row>
    <row r="11" spans="2:12" x14ac:dyDescent="0.3">
      <c r="B11" s="10" t="str">
        <f t="shared" si="0"/>
        <v>HOR-04</v>
      </c>
      <c r="C11" s="3">
        <v>0.58333333333333337</v>
      </c>
      <c r="D11" s="1"/>
      <c r="E11" s="1"/>
      <c r="F11" s="11">
        <f t="shared" si="1"/>
        <v>0</v>
      </c>
      <c r="G11" s="3">
        <v>0.91666666666666663</v>
      </c>
      <c r="H11" s="10" t="str">
        <f t="shared" si="2"/>
        <v>14:00 - 22:00</v>
      </c>
      <c r="I11" s="30">
        <f>IF(Tabla_Horario[[#This Row],[Salida]]&lt;Tabla_Horario[[#This Row],[Entrada]],Tabla_Horario[[#This Row],[Salida]]+1-Tabla_Horario[[#This Row],[Entrada]],Tabla_Horario[[#This Row],[Salida]]-Tabla_Horario[[#This Row],[Entrada]])-Tabla_Horario[[#This Row],[Horas de refrigerio]]</f>
        <v>0.33333333333333326</v>
      </c>
      <c r="K11" s="1" t="s">
        <v>166</v>
      </c>
      <c r="L11" t="s">
        <v>113</v>
      </c>
    </row>
    <row r="12" spans="2:12" x14ac:dyDescent="0.3">
      <c r="B12" s="10" t="str">
        <f t="shared" si="0"/>
        <v>HOR-05</v>
      </c>
      <c r="C12" s="3">
        <v>0.91666666666666663</v>
      </c>
      <c r="D12" s="1"/>
      <c r="E12" s="1"/>
      <c r="F12" s="11">
        <f t="shared" si="1"/>
        <v>0</v>
      </c>
      <c r="G12" s="3">
        <v>0.25</v>
      </c>
      <c r="H12" s="10" t="str">
        <f t="shared" si="2"/>
        <v>22:00 - 06:00</v>
      </c>
      <c r="I12" s="30">
        <f>IF(Tabla_Horario[[#This Row],[Salida]]&lt;Tabla_Horario[[#This Row],[Entrada]],Tabla_Horario[[#This Row],[Salida]]+1-Tabla_Horario[[#This Row],[Entrada]],Tabla_Horario[[#This Row],[Salida]]-Tabla_Horario[[#This Row],[Entrada]])-Tabla_Horario[[#This Row],[Horas de refrigerio]]</f>
        <v>0.33333333333333337</v>
      </c>
      <c r="K12" s="1" t="s">
        <v>167</v>
      </c>
      <c r="L12" t="s">
        <v>114</v>
      </c>
    </row>
    <row r="13" spans="2:12" x14ac:dyDescent="0.3">
      <c r="B13" s="10" t="str">
        <f t="shared" si="0"/>
        <v>HOR-06</v>
      </c>
      <c r="C13" s="3">
        <v>0.29166666666666669</v>
      </c>
      <c r="D13" s="3">
        <v>0.5</v>
      </c>
      <c r="E13" s="3">
        <v>0.54166666666666663</v>
      </c>
      <c r="F13" s="11">
        <f t="shared" si="1"/>
        <v>4.166666666666663E-2</v>
      </c>
      <c r="G13" s="3">
        <v>0.66666666666666663</v>
      </c>
      <c r="H13" s="10" t="str">
        <f t="shared" si="2"/>
        <v>07:00 - 16:00</v>
      </c>
      <c r="I13" s="30">
        <f>IF(Tabla_Horario[[#This Row],[Salida]]&lt;Tabla_Horario[[#This Row],[Entrada]],Tabla_Horario[[#This Row],[Salida]]+1-Tabla_Horario[[#This Row],[Entrada]],Tabla_Horario[[#This Row],[Salida]]-Tabla_Horario[[#This Row],[Entrada]])-Tabla_Horario[[#This Row],[Horas de refrigerio]]</f>
        <v>0.33333333333333331</v>
      </c>
      <c r="K13" s="1" t="s">
        <v>168</v>
      </c>
      <c r="L13" t="s">
        <v>115</v>
      </c>
    </row>
    <row r="14" spans="2:12" x14ac:dyDescent="0.3">
      <c r="B14" s="10" t="str">
        <f t="shared" si="0"/>
        <v>HOR-07</v>
      </c>
      <c r="C14" s="3">
        <f>C13-1/24</f>
        <v>0.25</v>
      </c>
      <c r="D14" s="3">
        <v>0.5</v>
      </c>
      <c r="E14" s="3">
        <v>0.54166666666666663</v>
      </c>
      <c r="F14" s="11">
        <f t="shared" si="1"/>
        <v>4.166666666666663E-2</v>
      </c>
      <c r="G14" s="3">
        <v>0.625</v>
      </c>
      <c r="H14" s="10" t="str">
        <f t="shared" si="2"/>
        <v>06:00 - 15:00</v>
      </c>
      <c r="I14" s="30">
        <f>IF(Tabla_Horario[[#This Row],[Salida]]&lt;Tabla_Horario[[#This Row],[Entrada]],Tabla_Horario[[#This Row],[Salida]]+1-Tabla_Horario[[#This Row],[Entrada]],Tabla_Horario[[#This Row],[Salida]]-Tabla_Horario[[#This Row],[Entrada]])-Tabla_Horario[[#This Row],[Horas de refrigerio]]</f>
        <v>0.33333333333333337</v>
      </c>
      <c r="K14" s="1" t="s">
        <v>165</v>
      </c>
      <c r="L14" t="s">
        <v>116</v>
      </c>
    </row>
    <row r="15" spans="2:12" x14ac:dyDescent="0.3">
      <c r="B15" s="10" t="str">
        <f t="shared" ref="B15:B16" si="3">"HOR-"&amp;TEXT(ROW(A8),"00")</f>
        <v>HOR-08</v>
      </c>
      <c r="C15" s="1"/>
      <c r="D15" s="1"/>
      <c r="E15" s="1"/>
      <c r="F15" s="11">
        <f t="shared" si="1"/>
        <v>0</v>
      </c>
      <c r="G15" s="1"/>
      <c r="H15" s="10" t="str">
        <f t="shared" si="2"/>
        <v>00:00 - 00:00</v>
      </c>
      <c r="I15" s="30">
        <f>IF(Tabla_Horario[[#This Row],[Salida]]&lt;Tabla_Horario[[#This Row],[Entrada]],Tabla_Horario[[#This Row],[Salida]]+1-Tabla_Horario[[#This Row],[Entrada]],Tabla_Horario[[#This Row],[Salida]]-Tabla_Horario[[#This Row],[Entrada]])-Tabla_Horario[[#This Row],[Horas de refrigerio]]</f>
        <v>0</v>
      </c>
      <c r="K15" s="1" t="s">
        <v>169</v>
      </c>
      <c r="L15" t="s">
        <v>131</v>
      </c>
    </row>
    <row r="16" spans="2:12" x14ac:dyDescent="0.3">
      <c r="B16" s="10" t="str">
        <f t="shared" si="3"/>
        <v>HOR-09</v>
      </c>
      <c r="C16" s="1"/>
      <c r="D16" s="1"/>
      <c r="E16" s="1"/>
      <c r="F16" s="11">
        <f t="shared" si="1"/>
        <v>0</v>
      </c>
      <c r="G16" s="1"/>
      <c r="H16" s="10" t="str">
        <f t="shared" si="2"/>
        <v>00:00 - 00:00</v>
      </c>
      <c r="I16" s="30">
        <f>IF(Tabla_Horario[[#This Row],[Salida]]&lt;Tabla_Horario[[#This Row],[Entrada]],Tabla_Horario[[#This Row],[Salida]]+1-Tabla_Horario[[#This Row],[Entrada]],Tabla_Horario[[#This Row],[Salida]]-Tabla_Horario[[#This Row],[Entrada]])-Tabla_Horario[[#This Row],[Horas de refrigerio]]</f>
        <v>0</v>
      </c>
      <c r="K16" s="1" t="s">
        <v>170</v>
      </c>
      <c r="L16" t="s">
        <v>132</v>
      </c>
    </row>
    <row r="20" spans="2:12" ht="29.25" thickBot="1" x14ac:dyDescent="0.35">
      <c r="B20" s="133" t="s">
        <v>171</v>
      </c>
      <c r="C20" s="133"/>
      <c r="D20" s="133"/>
      <c r="E20" s="133"/>
      <c r="F20" s="133"/>
      <c r="G20" s="133"/>
      <c r="H20" s="133"/>
      <c r="I20" s="133"/>
      <c r="K20" s="133" t="s">
        <v>136</v>
      </c>
      <c r="L20" s="133"/>
    </row>
    <row r="22" spans="2:12" x14ac:dyDescent="0.3">
      <c r="B22" s="2" t="s">
        <v>188</v>
      </c>
      <c r="C22" s="2" t="s">
        <v>189</v>
      </c>
      <c r="D22" s="2" t="s">
        <v>120</v>
      </c>
      <c r="F22" s="7" t="s">
        <v>121</v>
      </c>
      <c r="K22" s="1" t="s">
        <v>0</v>
      </c>
      <c r="L22" s="1" t="s">
        <v>112</v>
      </c>
    </row>
    <row r="23" spans="2:12" x14ac:dyDescent="0.3">
      <c r="B23" s="3">
        <v>1.1574074074074073E-5</v>
      </c>
      <c r="C23" s="3">
        <v>3.472222222222222E-3</v>
      </c>
      <c r="D23" s="34">
        <v>1</v>
      </c>
      <c r="E23" s="23" t="s">
        <v>177</v>
      </c>
      <c r="F23" t="s">
        <v>172</v>
      </c>
      <c r="K23" s="1" t="s">
        <v>160</v>
      </c>
      <c r="L23" t="s">
        <v>134</v>
      </c>
    </row>
    <row r="24" spans="2:12" x14ac:dyDescent="0.3">
      <c r="B24" s="11">
        <f>C23+1/24/60</f>
        <v>4.1666666666666666E-3</v>
      </c>
      <c r="C24" s="3">
        <v>6.9444444444444441E-3</v>
      </c>
      <c r="D24" s="34">
        <v>3</v>
      </c>
      <c r="E24" s="23" t="s">
        <v>178</v>
      </c>
      <c r="F24" t="s">
        <v>173</v>
      </c>
      <c r="K24" s="1" t="s">
        <v>161</v>
      </c>
      <c r="L24" t="s">
        <v>119</v>
      </c>
    </row>
    <row r="25" spans="2:12" x14ac:dyDescent="0.3">
      <c r="B25" s="11">
        <f t="shared" ref="B25:B26" si="4">C24+1/24/60</f>
        <v>7.6388888888888886E-3</v>
      </c>
      <c r="C25" s="3">
        <v>1.0416666666666666E-2</v>
      </c>
      <c r="D25" s="34">
        <v>5</v>
      </c>
      <c r="E25" s="23" t="s">
        <v>179</v>
      </c>
      <c r="F25" t="s">
        <v>174</v>
      </c>
    </row>
    <row r="26" spans="2:12" x14ac:dyDescent="0.3">
      <c r="B26" s="11">
        <f t="shared" si="4"/>
        <v>1.111111111111111E-2</v>
      </c>
      <c r="C26" s="3" t="s">
        <v>190</v>
      </c>
      <c r="D26" s="34">
        <v>10</v>
      </c>
      <c r="E26" s="23" t="s">
        <v>180</v>
      </c>
      <c r="F26" t="s">
        <v>175</v>
      </c>
      <c r="K26" s="1" t="s">
        <v>0</v>
      </c>
      <c r="L26" s="1" t="s">
        <v>162</v>
      </c>
    </row>
    <row r="27" spans="2:12" x14ac:dyDescent="0.3">
      <c r="B27" s="10"/>
      <c r="C27" s="1"/>
      <c r="D27" s="34"/>
      <c r="E27" s="23" t="s">
        <v>181</v>
      </c>
      <c r="F27" t="s">
        <v>176</v>
      </c>
      <c r="K27" s="1" t="s">
        <v>130</v>
      </c>
      <c r="L27" t="s">
        <v>129</v>
      </c>
    </row>
    <row r="28" spans="2:12" x14ac:dyDescent="0.3">
      <c r="B28" s="10"/>
      <c r="C28" s="1"/>
      <c r="D28" s="34"/>
      <c r="E28" s="7"/>
      <c r="F28" t="s">
        <v>182</v>
      </c>
      <c r="K28" s="1" t="s">
        <v>154</v>
      </c>
      <c r="L28" t="s">
        <v>124</v>
      </c>
    </row>
    <row r="31" spans="2:12" ht="29.25" thickBot="1" x14ac:dyDescent="0.35">
      <c r="B31" s="133" t="s">
        <v>667</v>
      </c>
      <c r="C31" s="133"/>
      <c r="D31" s="133"/>
      <c r="E31" s="133"/>
      <c r="F31" s="133"/>
      <c r="G31" s="133"/>
      <c r="H31" s="133"/>
      <c r="I31" s="133"/>
    </row>
    <row r="33" spans="2:6" x14ac:dyDescent="0.3">
      <c r="B33" s="1" t="s">
        <v>669</v>
      </c>
      <c r="C33" s="1" t="s">
        <v>670</v>
      </c>
      <c r="D33" s="1" t="s">
        <v>671</v>
      </c>
      <c r="F33" s="7" t="s">
        <v>121</v>
      </c>
    </row>
    <row r="34" spans="2:6" x14ac:dyDescent="0.3">
      <c r="B34" s="1">
        <v>0</v>
      </c>
      <c r="C34" s="1">
        <v>2</v>
      </c>
      <c r="D34" s="124">
        <v>0</v>
      </c>
      <c r="E34" s="23" t="s">
        <v>177</v>
      </c>
      <c r="F34" t="s">
        <v>672</v>
      </c>
    </row>
    <row r="35" spans="2:6" x14ac:dyDescent="0.3">
      <c r="B35" s="1">
        <v>2</v>
      </c>
      <c r="C35" s="1">
        <v>3</v>
      </c>
      <c r="D35" s="124">
        <v>0.25</v>
      </c>
      <c r="E35" s="23" t="s">
        <v>178</v>
      </c>
      <c r="F35" t="s">
        <v>673</v>
      </c>
    </row>
    <row r="36" spans="2:6" x14ac:dyDescent="0.3">
      <c r="B36" s="1">
        <v>3</v>
      </c>
      <c r="C36" s="1" t="s">
        <v>668</v>
      </c>
      <c r="D36" s="124">
        <v>0.35</v>
      </c>
      <c r="F36" t="s">
        <v>674</v>
      </c>
    </row>
  </sheetData>
  <mergeCells count="5">
    <mergeCell ref="B31:I31"/>
    <mergeCell ref="B2:I2"/>
    <mergeCell ref="K2:L2"/>
    <mergeCell ref="K20:L20"/>
    <mergeCell ref="B20:I20"/>
  </mergeCells>
  <phoneticPr fontId="4" type="noConversion"/>
  <pageMargins left="0.7" right="0.7" top="0.75" bottom="0.75" header="0.3" footer="0.3"/>
  <pageSetup orientation="portrait"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89DE-7406-492C-8261-A6CBC8B35A67}">
  <sheetPr codeName="Hoja4">
    <tabColor theme="6"/>
  </sheetPr>
  <dimension ref="B1:Q35"/>
  <sheetViews>
    <sheetView showGridLines="0" workbookViewId="0">
      <pane ySplit="4" topLeftCell="A5" activePane="bottomLeft" state="frozen"/>
      <selection pane="bottomLeft" activeCell="B4" sqref="B4"/>
    </sheetView>
  </sheetViews>
  <sheetFormatPr baseColWidth="10" defaultRowHeight="14.45" customHeight="1" outlineLevelCol="1" x14ac:dyDescent="0.3"/>
  <cols>
    <col min="1" max="1" width="3.75" customWidth="1"/>
    <col min="2" max="2" width="12.125" customWidth="1"/>
    <col min="3" max="3" width="6.375" customWidth="1"/>
    <col min="4" max="5" width="5.25" customWidth="1"/>
    <col min="6" max="13" width="5.25" customWidth="1" outlineLevel="1"/>
    <col min="14" max="15" width="5.25" customWidth="1"/>
    <col min="16" max="17" width="5.25" customWidth="1" outlineLevel="1"/>
  </cols>
  <sheetData>
    <row r="1" spans="2:17" ht="16.5" x14ac:dyDescent="0.3"/>
    <row r="2" spans="2:17" ht="29.25" thickBot="1" x14ac:dyDescent="0.35">
      <c r="B2" s="133" t="s">
        <v>212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</row>
    <row r="3" spans="2:17" ht="13.9" customHeight="1" x14ac:dyDescent="0.3">
      <c r="B3" s="43"/>
      <c r="C3" s="43"/>
      <c r="D3" s="43"/>
      <c r="E3" s="43"/>
      <c r="F3" s="43"/>
      <c r="N3" s="43"/>
      <c r="O3" s="43"/>
      <c r="P3" s="43"/>
      <c r="Q3" s="43"/>
    </row>
    <row r="4" spans="2:17" ht="14.45" customHeight="1" x14ac:dyDescent="0.3">
      <c r="B4" s="56" t="s">
        <v>146</v>
      </c>
      <c r="C4" s="57" t="s">
        <v>211</v>
      </c>
      <c r="D4" s="58" t="s">
        <v>157</v>
      </c>
      <c r="E4" s="59" t="s">
        <v>158</v>
      </c>
      <c r="F4" s="60" t="s">
        <v>128</v>
      </c>
      <c r="G4" s="60" t="s">
        <v>126</v>
      </c>
      <c r="H4" s="60" t="s">
        <v>166</v>
      </c>
      <c r="I4" s="60" t="s">
        <v>167</v>
      </c>
      <c r="J4" s="60" t="s">
        <v>168</v>
      </c>
      <c r="K4" s="60" t="s">
        <v>165</v>
      </c>
      <c r="L4" s="60" t="s">
        <v>169</v>
      </c>
      <c r="M4" s="60" t="s">
        <v>170</v>
      </c>
      <c r="N4" s="61" t="s">
        <v>160</v>
      </c>
      <c r="O4" s="62" t="s">
        <v>161</v>
      </c>
      <c r="P4" s="63" t="s">
        <v>130</v>
      </c>
      <c r="Q4" s="64" t="s">
        <v>154</v>
      </c>
    </row>
    <row r="5" spans="2:17" ht="14.45" customHeight="1" x14ac:dyDescent="0.3">
      <c r="B5" s="55">
        <f ca="1">Auxiliares!F3</f>
        <v>44927</v>
      </c>
      <c r="C5" s="29" t="str">
        <f ca="1">IFERROR(D5+E5,"")</f>
        <v/>
      </c>
      <c r="D5" s="54" t="str" cm="1">
        <f t="array" aca="1" ref="D5" ca="1">IFERROR(INDIRECT(ADDRESS(4,COLUMN(N$1),4,1,TEXT($B5,"dd-mm-yy"))),"")</f>
        <v/>
      </c>
      <c r="E5" s="52" t="str" cm="1">
        <f t="array" aca="1" ref="E5" ca="1">IFERROR(INDIRECT(ADDRESS(4,COLUMN(O$1),4,1,TEXT($B5,"dd-mm-yy"))),"")</f>
        <v/>
      </c>
      <c r="F5" s="81" t="str" cm="1">
        <f t="array" aca="1" ref="F5" ca="1">IFERROR(INDIRECT(ADDRESS(4,COLUMN(P$1),4,1,TEXT($B5,"dd-mm-yy"))),"")</f>
        <v/>
      </c>
      <c r="G5" s="81" t="str" cm="1">
        <f t="array" aca="1" ref="G5" ca="1">IFERROR(INDIRECT(ADDRESS(4,COLUMN(Q$1),4,1,TEXT($B5,"dd-mm-yy"))),"")</f>
        <v/>
      </c>
      <c r="H5" s="81" t="str" cm="1">
        <f t="array" aca="1" ref="H5" ca="1">IFERROR(INDIRECT(ADDRESS(4,COLUMN(R$1),4,1,TEXT($B5,"dd-mm-yy"))),"")</f>
        <v/>
      </c>
      <c r="I5" s="81" t="str" cm="1">
        <f t="array" aca="1" ref="I5" ca="1">IFERROR(INDIRECT(ADDRESS(4,COLUMN(S$1),4,1,TEXT($B5,"dd-mm-yy"))),"")</f>
        <v/>
      </c>
      <c r="J5" s="81" t="str" cm="1">
        <f t="array" aca="1" ref="J5" ca="1">IFERROR(INDIRECT(ADDRESS(4,COLUMN(T$1),4,1,TEXT($B5,"dd-mm-yy"))),"")</f>
        <v/>
      </c>
      <c r="K5" s="81" t="str" cm="1">
        <f t="array" aca="1" ref="K5" ca="1">IFERROR(INDIRECT(ADDRESS(4,COLUMN(U$1),4,1,TEXT($B5,"dd-mm-yy"))),"")</f>
        <v/>
      </c>
      <c r="L5" s="81" t="str" cm="1">
        <f t="array" aca="1" ref="L5" ca="1">IFERROR(INDIRECT(ADDRESS(4,COLUMN(V$1),4,1,TEXT($B5,"dd-mm-yy"))),"")</f>
        <v/>
      </c>
      <c r="M5" s="81" t="str" cm="1">
        <f t="array" aca="1" ref="M5" ca="1">IFERROR(INDIRECT(ADDRESS(4,COLUMN(W$1),4,1,TEXT($B5,"dd-mm-yy"))),"")</f>
        <v/>
      </c>
      <c r="N5" s="53" t="str" cm="1">
        <f t="array" aca="1" ref="N5" ca="1">IFERROR(INDIRECT(ADDRESS(4,COLUMN(X$1),4,1,TEXT($B5,"dd-mm-yy"))),"")</f>
        <v/>
      </c>
      <c r="O5" s="28" t="str" cm="1">
        <f t="array" aca="1" ref="O5" ca="1">IFERROR(INDIRECT(ADDRESS(4,COLUMN(Y$1),4,1,TEXT($B5,"dd-mm-yy"))),"")</f>
        <v/>
      </c>
      <c r="P5" s="82" t="str" cm="1">
        <f t="array" aca="1" ref="P5" ca="1">IFERROR(INDIRECT(ADDRESS(4,COLUMN(Z$1),4,1,TEXT($B5,"dd-mm-yy"))),"")</f>
        <v/>
      </c>
      <c r="Q5" s="83" t="str" cm="1">
        <f t="array" aca="1" ref="Q5" ca="1">IFERROR(INDIRECT(ADDRESS(4,COLUMN(AA$1),4,1,TEXT($B5,"dd-mm-yy"))),"")</f>
        <v/>
      </c>
    </row>
    <row r="6" spans="2:17" ht="14.45" customHeight="1" x14ac:dyDescent="0.3">
      <c r="B6" s="55">
        <f ca="1">Auxiliares!F4</f>
        <v>44928</v>
      </c>
      <c r="C6" s="29" t="str">
        <f t="shared" ref="C6:C35" ca="1" si="0">IFERROR(D6+E6,"")</f>
        <v/>
      </c>
      <c r="D6" s="54" t="str" cm="1">
        <f t="array" aca="1" ref="D6" ca="1">IFERROR(INDIRECT(ADDRESS(4,COLUMN(N$1),4,1,TEXT($B6,"dd-mm-yy"))),"")</f>
        <v/>
      </c>
      <c r="E6" s="52" t="str" cm="1">
        <f t="array" aca="1" ref="E6" ca="1">IFERROR(INDIRECT(ADDRESS(4,COLUMN(O$1),4,1,TEXT($B6,"dd-mm-yy"))),"")</f>
        <v/>
      </c>
      <c r="F6" s="81" t="str" cm="1">
        <f t="array" aca="1" ref="F6" ca="1">IFERROR(INDIRECT(ADDRESS(4,COLUMN(P$1),4,1,TEXT($B6,"dd-mm-yy"))),"")</f>
        <v/>
      </c>
      <c r="G6" s="81" t="str" cm="1">
        <f t="array" aca="1" ref="G6" ca="1">IFERROR(INDIRECT(ADDRESS(4,COLUMN(Q$1),4,1,TEXT($B6,"dd-mm-yy"))),"")</f>
        <v/>
      </c>
      <c r="H6" s="81" t="str" cm="1">
        <f t="array" aca="1" ref="H6" ca="1">IFERROR(INDIRECT(ADDRESS(4,COLUMN(R$1),4,1,TEXT($B6,"dd-mm-yy"))),"")</f>
        <v/>
      </c>
      <c r="I6" s="81" t="str" cm="1">
        <f t="array" aca="1" ref="I6" ca="1">IFERROR(INDIRECT(ADDRESS(4,COLUMN(S$1),4,1,TEXT($B6,"dd-mm-yy"))),"")</f>
        <v/>
      </c>
      <c r="J6" s="81" t="str" cm="1">
        <f t="array" aca="1" ref="J6" ca="1">IFERROR(INDIRECT(ADDRESS(4,COLUMN(T$1),4,1,TEXT($B6,"dd-mm-yy"))),"")</f>
        <v/>
      </c>
      <c r="K6" s="81" t="str" cm="1">
        <f t="array" aca="1" ref="K6" ca="1">IFERROR(INDIRECT(ADDRESS(4,COLUMN(U$1),4,1,TEXT($B6,"dd-mm-yy"))),"")</f>
        <v/>
      </c>
      <c r="L6" s="81" t="str" cm="1">
        <f t="array" aca="1" ref="L6" ca="1">IFERROR(INDIRECT(ADDRESS(4,COLUMN(V$1),4,1,TEXT($B6,"dd-mm-yy"))),"")</f>
        <v/>
      </c>
      <c r="M6" s="81" t="str" cm="1">
        <f t="array" aca="1" ref="M6" ca="1">IFERROR(INDIRECT(ADDRESS(4,COLUMN(W$1),4,1,TEXT($B6,"dd-mm-yy"))),"")</f>
        <v/>
      </c>
      <c r="N6" s="53" t="str" cm="1">
        <f t="array" aca="1" ref="N6" ca="1">IFERROR(INDIRECT(ADDRESS(4,COLUMN(X$1),4,1,TEXT($B6,"dd-mm-yy"))),"")</f>
        <v/>
      </c>
      <c r="O6" s="28" t="str" cm="1">
        <f t="array" aca="1" ref="O6" ca="1">IFERROR(INDIRECT(ADDRESS(4,COLUMN(Y$1),4,1,TEXT($B6,"dd-mm-yy"))),"")</f>
        <v/>
      </c>
      <c r="P6" s="82" t="str" cm="1">
        <f t="array" aca="1" ref="P6" ca="1">IFERROR(INDIRECT(ADDRESS(4,COLUMN(Z$1),4,1,TEXT($B6,"dd-mm-yy"))),"")</f>
        <v/>
      </c>
      <c r="Q6" s="83" t="str" cm="1">
        <f t="array" aca="1" ref="Q6" ca="1">IFERROR(INDIRECT(ADDRESS(4,COLUMN(AA$1),4,1,TEXT($B6,"dd-mm-yy"))),"")</f>
        <v/>
      </c>
    </row>
    <row r="7" spans="2:17" ht="14.45" customHeight="1" x14ac:dyDescent="0.3">
      <c r="B7" s="55">
        <f ca="1">Auxiliares!F5</f>
        <v>44929</v>
      </c>
      <c r="C7" s="29" t="str">
        <f t="shared" ca="1" si="0"/>
        <v/>
      </c>
      <c r="D7" s="54" t="str" cm="1">
        <f t="array" aca="1" ref="D7" ca="1">IFERROR(INDIRECT(ADDRESS(4,COLUMN(N$1),4,1,TEXT($B7,"dd-mm-yy"))),"")</f>
        <v/>
      </c>
      <c r="E7" s="52" t="str" cm="1">
        <f t="array" aca="1" ref="E7" ca="1">IFERROR(INDIRECT(ADDRESS(4,COLUMN(O$1),4,1,TEXT($B7,"dd-mm-yy"))),"")</f>
        <v/>
      </c>
      <c r="F7" s="81" t="str" cm="1">
        <f t="array" aca="1" ref="F7" ca="1">IFERROR(INDIRECT(ADDRESS(4,COLUMN(P$1),4,1,TEXT($B7,"dd-mm-yy"))),"")</f>
        <v/>
      </c>
      <c r="G7" s="81" t="str" cm="1">
        <f t="array" aca="1" ref="G7" ca="1">IFERROR(INDIRECT(ADDRESS(4,COLUMN(Q$1),4,1,TEXT($B7,"dd-mm-yy"))),"")</f>
        <v/>
      </c>
      <c r="H7" s="81" t="str" cm="1">
        <f t="array" aca="1" ref="H7" ca="1">IFERROR(INDIRECT(ADDRESS(4,COLUMN(R$1),4,1,TEXT($B7,"dd-mm-yy"))),"")</f>
        <v/>
      </c>
      <c r="I7" s="81" t="str" cm="1">
        <f t="array" aca="1" ref="I7" ca="1">IFERROR(INDIRECT(ADDRESS(4,COLUMN(S$1),4,1,TEXT($B7,"dd-mm-yy"))),"")</f>
        <v/>
      </c>
      <c r="J7" s="81" t="str" cm="1">
        <f t="array" aca="1" ref="J7" ca="1">IFERROR(INDIRECT(ADDRESS(4,COLUMN(T$1),4,1,TEXT($B7,"dd-mm-yy"))),"")</f>
        <v/>
      </c>
      <c r="K7" s="81" t="str" cm="1">
        <f t="array" aca="1" ref="K7" ca="1">IFERROR(INDIRECT(ADDRESS(4,COLUMN(U$1),4,1,TEXT($B7,"dd-mm-yy"))),"")</f>
        <v/>
      </c>
      <c r="L7" s="81" t="str" cm="1">
        <f t="array" aca="1" ref="L7" ca="1">IFERROR(INDIRECT(ADDRESS(4,COLUMN(V$1),4,1,TEXT($B7,"dd-mm-yy"))),"")</f>
        <v/>
      </c>
      <c r="M7" s="81" t="str" cm="1">
        <f t="array" aca="1" ref="M7" ca="1">IFERROR(INDIRECT(ADDRESS(4,COLUMN(W$1),4,1,TEXT($B7,"dd-mm-yy"))),"")</f>
        <v/>
      </c>
      <c r="N7" s="53" t="str" cm="1">
        <f t="array" aca="1" ref="N7" ca="1">IFERROR(INDIRECT(ADDRESS(4,COLUMN(X$1),4,1,TEXT($B7,"dd-mm-yy"))),"")</f>
        <v/>
      </c>
      <c r="O7" s="28" t="str" cm="1">
        <f t="array" aca="1" ref="O7" ca="1">IFERROR(INDIRECT(ADDRESS(4,COLUMN(Y$1),4,1,TEXT($B7,"dd-mm-yy"))),"")</f>
        <v/>
      </c>
      <c r="P7" s="82" t="str" cm="1">
        <f t="array" aca="1" ref="P7" ca="1">IFERROR(INDIRECT(ADDRESS(4,COLUMN(Z$1),4,1,TEXT($B7,"dd-mm-yy"))),"")</f>
        <v/>
      </c>
      <c r="Q7" s="83" t="str" cm="1">
        <f t="array" aca="1" ref="Q7" ca="1">IFERROR(INDIRECT(ADDRESS(4,COLUMN(AA$1),4,1,TEXT($B7,"dd-mm-yy"))),"")</f>
        <v/>
      </c>
    </row>
    <row r="8" spans="2:17" ht="14.45" customHeight="1" x14ac:dyDescent="0.3">
      <c r="B8" s="55">
        <f ca="1">Auxiliares!F6</f>
        <v>44930</v>
      </c>
      <c r="C8" s="29" t="str">
        <f t="shared" ca="1" si="0"/>
        <v/>
      </c>
      <c r="D8" s="54" t="str" cm="1">
        <f t="array" aca="1" ref="D8" ca="1">IFERROR(INDIRECT(ADDRESS(4,COLUMN(N$1),4,1,TEXT($B8,"dd-mm-yy"))),"")</f>
        <v/>
      </c>
      <c r="E8" s="52" t="str" cm="1">
        <f t="array" aca="1" ref="E8" ca="1">IFERROR(INDIRECT(ADDRESS(4,COLUMN(O$1),4,1,TEXT($B8,"dd-mm-yy"))),"")</f>
        <v/>
      </c>
      <c r="F8" s="81" t="str" cm="1">
        <f t="array" aca="1" ref="F8" ca="1">IFERROR(INDIRECT(ADDRESS(4,COLUMN(P$1),4,1,TEXT($B8,"dd-mm-yy"))),"")</f>
        <v/>
      </c>
      <c r="G8" s="81" t="str" cm="1">
        <f t="array" aca="1" ref="G8" ca="1">IFERROR(INDIRECT(ADDRESS(4,COLUMN(Q$1),4,1,TEXT($B8,"dd-mm-yy"))),"")</f>
        <v/>
      </c>
      <c r="H8" s="81" t="str" cm="1">
        <f t="array" aca="1" ref="H8" ca="1">IFERROR(INDIRECT(ADDRESS(4,COLUMN(R$1),4,1,TEXT($B8,"dd-mm-yy"))),"")</f>
        <v/>
      </c>
      <c r="I8" s="81" t="str" cm="1">
        <f t="array" aca="1" ref="I8" ca="1">IFERROR(INDIRECT(ADDRESS(4,COLUMN(S$1),4,1,TEXT($B8,"dd-mm-yy"))),"")</f>
        <v/>
      </c>
      <c r="J8" s="81" t="str" cm="1">
        <f t="array" aca="1" ref="J8" ca="1">IFERROR(INDIRECT(ADDRESS(4,COLUMN(T$1),4,1,TEXT($B8,"dd-mm-yy"))),"")</f>
        <v/>
      </c>
      <c r="K8" s="81" t="str" cm="1">
        <f t="array" aca="1" ref="K8" ca="1">IFERROR(INDIRECT(ADDRESS(4,COLUMN(U$1),4,1,TEXT($B8,"dd-mm-yy"))),"")</f>
        <v/>
      </c>
      <c r="L8" s="81" t="str" cm="1">
        <f t="array" aca="1" ref="L8" ca="1">IFERROR(INDIRECT(ADDRESS(4,COLUMN(V$1),4,1,TEXT($B8,"dd-mm-yy"))),"")</f>
        <v/>
      </c>
      <c r="M8" s="81" t="str" cm="1">
        <f t="array" aca="1" ref="M8" ca="1">IFERROR(INDIRECT(ADDRESS(4,COLUMN(W$1),4,1,TEXT($B8,"dd-mm-yy"))),"")</f>
        <v/>
      </c>
      <c r="N8" s="53" t="str" cm="1">
        <f t="array" aca="1" ref="N8" ca="1">IFERROR(INDIRECT(ADDRESS(4,COLUMN(X$1),4,1,TEXT($B8,"dd-mm-yy"))),"")</f>
        <v/>
      </c>
      <c r="O8" s="28" t="str" cm="1">
        <f t="array" aca="1" ref="O8" ca="1">IFERROR(INDIRECT(ADDRESS(4,COLUMN(Y$1),4,1,TEXT($B8,"dd-mm-yy"))),"")</f>
        <v/>
      </c>
      <c r="P8" s="82" t="str" cm="1">
        <f t="array" aca="1" ref="P8" ca="1">IFERROR(INDIRECT(ADDRESS(4,COLUMN(Z$1),4,1,TEXT($B8,"dd-mm-yy"))),"")</f>
        <v/>
      </c>
      <c r="Q8" s="83" t="str" cm="1">
        <f t="array" aca="1" ref="Q8" ca="1">IFERROR(INDIRECT(ADDRESS(4,COLUMN(AA$1),4,1,TEXT($B8,"dd-mm-yy"))),"")</f>
        <v/>
      </c>
    </row>
    <row r="9" spans="2:17" ht="14.45" customHeight="1" x14ac:dyDescent="0.3">
      <c r="B9" s="55">
        <f ca="1">Auxiliares!F7</f>
        <v>44931</v>
      </c>
      <c r="C9" s="29" t="str">
        <f t="shared" ca="1" si="0"/>
        <v/>
      </c>
      <c r="D9" s="54" t="str" cm="1">
        <f t="array" aca="1" ref="D9" ca="1">IFERROR(INDIRECT(ADDRESS(4,COLUMN(N$1),4,1,TEXT($B9,"dd-mm-yy"))),"")</f>
        <v/>
      </c>
      <c r="E9" s="52" t="str" cm="1">
        <f t="array" aca="1" ref="E9" ca="1">IFERROR(INDIRECT(ADDRESS(4,COLUMN(O$1),4,1,TEXT($B9,"dd-mm-yy"))),"")</f>
        <v/>
      </c>
      <c r="F9" s="81" t="str" cm="1">
        <f t="array" aca="1" ref="F9" ca="1">IFERROR(INDIRECT(ADDRESS(4,COLUMN(P$1),4,1,TEXT($B9,"dd-mm-yy"))),"")</f>
        <v/>
      </c>
      <c r="G9" s="81" t="str" cm="1">
        <f t="array" aca="1" ref="G9" ca="1">IFERROR(INDIRECT(ADDRESS(4,COLUMN(Q$1),4,1,TEXT($B9,"dd-mm-yy"))),"")</f>
        <v/>
      </c>
      <c r="H9" s="81" t="str" cm="1">
        <f t="array" aca="1" ref="H9" ca="1">IFERROR(INDIRECT(ADDRESS(4,COLUMN(R$1),4,1,TEXT($B9,"dd-mm-yy"))),"")</f>
        <v/>
      </c>
      <c r="I9" s="81" t="str" cm="1">
        <f t="array" aca="1" ref="I9" ca="1">IFERROR(INDIRECT(ADDRESS(4,COLUMN(S$1),4,1,TEXT($B9,"dd-mm-yy"))),"")</f>
        <v/>
      </c>
      <c r="J9" s="81" t="str" cm="1">
        <f t="array" aca="1" ref="J9" ca="1">IFERROR(INDIRECT(ADDRESS(4,COLUMN(T$1),4,1,TEXT($B9,"dd-mm-yy"))),"")</f>
        <v/>
      </c>
      <c r="K9" s="81" t="str" cm="1">
        <f t="array" aca="1" ref="K9" ca="1">IFERROR(INDIRECT(ADDRESS(4,COLUMN(U$1),4,1,TEXT($B9,"dd-mm-yy"))),"")</f>
        <v/>
      </c>
      <c r="L9" s="81" t="str" cm="1">
        <f t="array" aca="1" ref="L9" ca="1">IFERROR(INDIRECT(ADDRESS(4,COLUMN(V$1),4,1,TEXT($B9,"dd-mm-yy"))),"")</f>
        <v/>
      </c>
      <c r="M9" s="81" t="str" cm="1">
        <f t="array" aca="1" ref="M9" ca="1">IFERROR(INDIRECT(ADDRESS(4,COLUMN(W$1),4,1,TEXT($B9,"dd-mm-yy"))),"")</f>
        <v/>
      </c>
      <c r="N9" s="53" t="str" cm="1">
        <f t="array" aca="1" ref="N9" ca="1">IFERROR(INDIRECT(ADDRESS(4,COLUMN(X$1),4,1,TEXT($B9,"dd-mm-yy"))),"")</f>
        <v/>
      </c>
      <c r="O9" s="28" t="str" cm="1">
        <f t="array" aca="1" ref="O9" ca="1">IFERROR(INDIRECT(ADDRESS(4,COLUMN(Y$1),4,1,TEXT($B9,"dd-mm-yy"))),"")</f>
        <v/>
      </c>
      <c r="P9" s="82" t="str" cm="1">
        <f t="array" aca="1" ref="P9" ca="1">IFERROR(INDIRECT(ADDRESS(4,COLUMN(Z$1),4,1,TEXT($B9,"dd-mm-yy"))),"")</f>
        <v/>
      </c>
      <c r="Q9" s="83" t="str" cm="1">
        <f t="array" aca="1" ref="Q9" ca="1">IFERROR(INDIRECT(ADDRESS(4,COLUMN(AA$1),4,1,TEXT($B9,"dd-mm-yy"))),"")</f>
        <v/>
      </c>
    </row>
    <row r="10" spans="2:17" ht="14.45" customHeight="1" x14ac:dyDescent="0.3">
      <c r="B10" s="55">
        <f ca="1">Auxiliares!F8</f>
        <v>44932</v>
      </c>
      <c r="C10" s="29" t="str">
        <f t="shared" ca="1" si="0"/>
        <v/>
      </c>
      <c r="D10" s="54" t="str" cm="1">
        <f t="array" aca="1" ref="D10" ca="1">IFERROR(INDIRECT(ADDRESS(4,COLUMN(N$1),4,1,TEXT($B10,"dd-mm-yy"))),"")</f>
        <v/>
      </c>
      <c r="E10" s="52" t="str" cm="1">
        <f t="array" aca="1" ref="E10" ca="1">IFERROR(INDIRECT(ADDRESS(4,COLUMN(O$1),4,1,TEXT($B10,"dd-mm-yy"))),"")</f>
        <v/>
      </c>
      <c r="F10" s="81" t="str" cm="1">
        <f t="array" aca="1" ref="F10" ca="1">IFERROR(INDIRECT(ADDRESS(4,COLUMN(P$1),4,1,TEXT($B10,"dd-mm-yy"))),"")</f>
        <v/>
      </c>
      <c r="G10" s="81" t="str" cm="1">
        <f t="array" aca="1" ref="G10" ca="1">IFERROR(INDIRECT(ADDRESS(4,COLUMN(Q$1),4,1,TEXT($B10,"dd-mm-yy"))),"")</f>
        <v/>
      </c>
      <c r="H10" s="81" t="str" cm="1">
        <f t="array" aca="1" ref="H10" ca="1">IFERROR(INDIRECT(ADDRESS(4,COLUMN(R$1),4,1,TEXT($B10,"dd-mm-yy"))),"")</f>
        <v/>
      </c>
      <c r="I10" s="81" t="str" cm="1">
        <f t="array" aca="1" ref="I10" ca="1">IFERROR(INDIRECT(ADDRESS(4,COLUMN(S$1),4,1,TEXT($B10,"dd-mm-yy"))),"")</f>
        <v/>
      </c>
      <c r="J10" s="81" t="str" cm="1">
        <f t="array" aca="1" ref="J10" ca="1">IFERROR(INDIRECT(ADDRESS(4,COLUMN(T$1),4,1,TEXT($B10,"dd-mm-yy"))),"")</f>
        <v/>
      </c>
      <c r="K10" s="81" t="str" cm="1">
        <f t="array" aca="1" ref="K10" ca="1">IFERROR(INDIRECT(ADDRESS(4,COLUMN(U$1),4,1,TEXT($B10,"dd-mm-yy"))),"")</f>
        <v/>
      </c>
      <c r="L10" s="81" t="str" cm="1">
        <f t="array" aca="1" ref="L10" ca="1">IFERROR(INDIRECT(ADDRESS(4,COLUMN(V$1),4,1,TEXT($B10,"dd-mm-yy"))),"")</f>
        <v/>
      </c>
      <c r="M10" s="81" t="str" cm="1">
        <f t="array" aca="1" ref="M10" ca="1">IFERROR(INDIRECT(ADDRESS(4,COLUMN(W$1),4,1,TEXT($B10,"dd-mm-yy"))),"")</f>
        <v/>
      </c>
      <c r="N10" s="53" t="str" cm="1">
        <f t="array" aca="1" ref="N10" ca="1">IFERROR(INDIRECT(ADDRESS(4,COLUMN(X$1),4,1,TEXT($B10,"dd-mm-yy"))),"")</f>
        <v/>
      </c>
      <c r="O10" s="28" t="str" cm="1">
        <f t="array" aca="1" ref="O10" ca="1">IFERROR(INDIRECT(ADDRESS(4,COLUMN(Y$1),4,1,TEXT($B10,"dd-mm-yy"))),"")</f>
        <v/>
      </c>
      <c r="P10" s="82" t="str" cm="1">
        <f t="array" aca="1" ref="P10" ca="1">IFERROR(INDIRECT(ADDRESS(4,COLUMN(Z$1),4,1,TEXT($B10,"dd-mm-yy"))),"")</f>
        <v/>
      </c>
      <c r="Q10" s="83" t="str" cm="1">
        <f t="array" aca="1" ref="Q10" ca="1">IFERROR(INDIRECT(ADDRESS(4,COLUMN(AA$1),4,1,TEXT($B10,"dd-mm-yy"))),"")</f>
        <v/>
      </c>
    </row>
    <row r="11" spans="2:17" ht="14.45" customHeight="1" x14ac:dyDescent="0.3">
      <c r="B11" s="55">
        <f ca="1">Auxiliares!F9</f>
        <v>44933</v>
      </c>
      <c r="C11" s="29" t="str">
        <f t="shared" ca="1" si="0"/>
        <v/>
      </c>
      <c r="D11" s="54" t="str" cm="1">
        <f t="array" aca="1" ref="D11" ca="1">IFERROR(INDIRECT(ADDRESS(4,COLUMN(N$1),4,1,TEXT($B11,"dd-mm-yy"))),"")</f>
        <v/>
      </c>
      <c r="E11" s="52" t="str" cm="1">
        <f t="array" aca="1" ref="E11" ca="1">IFERROR(INDIRECT(ADDRESS(4,COLUMN(O$1),4,1,TEXT($B11,"dd-mm-yy"))),"")</f>
        <v/>
      </c>
      <c r="F11" s="81" t="str" cm="1">
        <f t="array" aca="1" ref="F11" ca="1">IFERROR(INDIRECT(ADDRESS(4,COLUMN(P$1),4,1,TEXT($B11,"dd-mm-yy"))),"")</f>
        <v/>
      </c>
      <c r="G11" s="81" t="str" cm="1">
        <f t="array" aca="1" ref="G11" ca="1">IFERROR(INDIRECT(ADDRESS(4,COLUMN(Q$1),4,1,TEXT($B11,"dd-mm-yy"))),"")</f>
        <v/>
      </c>
      <c r="H11" s="81" t="str" cm="1">
        <f t="array" aca="1" ref="H11" ca="1">IFERROR(INDIRECT(ADDRESS(4,COLUMN(R$1),4,1,TEXT($B11,"dd-mm-yy"))),"")</f>
        <v/>
      </c>
      <c r="I11" s="81" t="str" cm="1">
        <f t="array" aca="1" ref="I11" ca="1">IFERROR(INDIRECT(ADDRESS(4,COLUMN(S$1),4,1,TEXT($B11,"dd-mm-yy"))),"")</f>
        <v/>
      </c>
      <c r="J11" s="81" t="str" cm="1">
        <f t="array" aca="1" ref="J11" ca="1">IFERROR(INDIRECT(ADDRESS(4,COLUMN(T$1),4,1,TEXT($B11,"dd-mm-yy"))),"")</f>
        <v/>
      </c>
      <c r="K11" s="81" t="str" cm="1">
        <f t="array" aca="1" ref="K11" ca="1">IFERROR(INDIRECT(ADDRESS(4,COLUMN(U$1),4,1,TEXT($B11,"dd-mm-yy"))),"")</f>
        <v/>
      </c>
      <c r="L11" s="81" t="str" cm="1">
        <f t="array" aca="1" ref="L11" ca="1">IFERROR(INDIRECT(ADDRESS(4,COLUMN(V$1),4,1,TEXT($B11,"dd-mm-yy"))),"")</f>
        <v/>
      </c>
      <c r="M11" s="81" t="str" cm="1">
        <f t="array" aca="1" ref="M11" ca="1">IFERROR(INDIRECT(ADDRESS(4,COLUMN(W$1),4,1,TEXT($B11,"dd-mm-yy"))),"")</f>
        <v/>
      </c>
      <c r="N11" s="53" t="str" cm="1">
        <f t="array" aca="1" ref="N11" ca="1">IFERROR(INDIRECT(ADDRESS(4,COLUMN(X$1),4,1,TEXT($B11,"dd-mm-yy"))),"")</f>
        <v/>
      </c>
      <c r="O11" s="28" t="str" cm="1">
        <f t="array" aca="1" ref="O11" ca="1">IFERROR(INDIRECT(ADDRESS(4,COLUMN(Y$1),4,1,TEXT($B11,"dd-mm-yy"))),"")</f>
        <v/>
      </c>
      <c r="P11" s="82" t="str" cm="1">
        <f t="array" aca="1" ref="P11" ca="1">IFERROR(INDIRECT(ADDRESS(4,COLUMN(Z$1),4,1,TEXT($B11,"dd-mm-yy"))),"")</f>
        <v/>
      </c>
      <c r="Q11" s="83" t="str" cm="1">
        <f t="array" aca="1" ref="Q11" ca="1">IFERROR(INDIRECT(ADDRESS(4,COLUMN(AA$1),4,1,TEXT($B11,"dd-mm-yy"))),"")</f>
        <v/>
      </c>
    </row>
    <row r="12" spans="2:17" ht="14.45" customHeight="1" x14ac:dyDescent="0.3">
      <c r="B12" s="55">
        <f ca="1">Auxiliares!F10</f>
        <v>44934</v>
      </c>
      <c r="C12" s="29" t="str">
        <f t="shared" ca="1" si="0"/>
        <v/>
      </c>
      <c r="D12" s="54" t="str" cm="1">
        <f t="array" aca="1" ref="D12" ca="1">IFERROR(INDIRECT(ADDRESS(4,COLUMN(N$1),4,1,TEXT($B12,"dd-mm-yy"))),"")</f>
        <v/>
      </c>
      <c r="E12" s="52" t="str" cm="1">
        <f t="array" aca="1" ref="E12" ca="1">IFERROR(INDIRECT(ADDRESS(4,COLUMN(O$1),4,1,TEXT($B12,"dd-mm-yy"))),"")</f>
        <v/>
      </c>
      <c r="F12" s="81" t="str" cm="1">
        <f t="array" aca="1" ref="F12" ca="1">IFERROR(INDIRECT(ADDRESS(4,COLUMN(P$1),4,1,TEXT($B12,"dd-mm-yy"))),"")</f>
        <v/>
      </c>
      <c r="G12" s="81" t="str" cm="1">
        <f t="array" aca="1" ref="G12" ca="1">IFERROR(INDIRECT(ADDRESS(4,COLUMN(Q$1),4,1,TEXT($B12,"dd-mm-yy"))),"")</f>
        <v/>
      </c>
      <c r="H12" s="81" t="str" cm="1">
        <f t="array" aca="1" ref="H12" ca="1">IFERROR(INDIRECT(ADDRESS(4,COLUMN(R$1),4,1,TEXT($B12,"dd-mm-yy"))),"")</f>
        <v/>
      </c>
      <c r="I12" s="81" t="str" cm="1">
        <f t="array" aca="1" ref="I12" ca="1">IFERROR(INDIRECT(ADDRESS(4,COLUMN(S$1),4,1,TEXT($B12,"dd-mm-yy"))),"")</f>
        <v/>
      </c>
      <c r="J12" s="81" t="str" cm="1">
        <f t="array" aca="1" ref="J12" ca="1">IFERROR(INDIRECT(ADDRESS(4,COLUMN(T$1),4,1,TEXT($B12,"dd-mm-yy"))),"")</f>
        <v/>
      </c>
      <c r="K12" s="81" t="str" cm="1">
        <f t="array" aca="1" ref="K12" ca="1">IFERROR(INDIRECT(ADDRESS(4,COLUMN(U$1),4,1,TEXT($B12,"dd-mm-yy"))),"")</f>
        <v/>
      </c>
      <c r="L12" s="81" t="str" cm="1">
        <f t="array" aca="1" ref="L12" ca="1">IFERROR(INDIRECT(ADDRESS(4,COLUMN(V$1),4,1,TEXT($B12,"dd-mm-yy"))),"")</f>
        <v/>
      </c>
      <c r="M12" s="81" t="str" cm="1">
        <f t="array" aca="1" ref="M12" ca="1">IFERROR(INDIRECT(ADDRESS(4,COLUMN(W$1),4,1,TEXT($B12,"dd-mm-yy"))),"")</f>
        <v/>
      </c>
      <c r="N12" s="53" t="str" cm="1">
        <f t="array" aca="1" ref="N12" ca="1">IFERROR(INDIRECT(ADDRESS(4,COLUMN(X$1),4,1,TEXT($B12,"dd-mm-yy"))),"")</f>
        <v/>
      </c>
      <c r="O12" s="28" t="str" cm="1">
        <f t="array" aca="1" ref="O12" ca="1">IFERROR(INDIRECT(ADDRESS(4,COLUMN(Y$1),4,1,TEXT($B12,"dd-mm-yy"))),"")</f>
        <v/>
      </c>
      <c r="P12" s="82" t="str" cm="1">
        <f t="array" aca="1" ref="P12" ca="1">IFERROR(INDIRECT(ADDRESS(4,COLUMN(Z$1),4,1,TEXT($B12,"dd-mm-yy"))),"")</f>
        <v/>
      </c>
      <c r="Q12" s="83" t="str" cm="1">
        <f t="array" aca="1" ref="Q12" ca="1">IFERROR(INDIRECT(ADDRESS(4,COLUMN(AA$1),4,1,TEXT($B12,"dd-mm-yy"))),"")</f>
        <v/>
      </c>
    </row>
    <row r="13" spans="2:17" ht="14.45" customHeight="1" x14ac:dyDescent="0.3">
      <c r="B13" s="55">
        <f ca="1">Auxiliares!F11</f>
        <v>44935</v>
      </c>
      <c r="C13" s="29" t="str">
        <f t="shared" ca="1" si="0"/>
        <v/>
      </c>
      <c r="D13" s="54" t="str" cm="1">
        <f t="array" aca="1" ref="D13" ca="1">IFERROR(INDIRECT(ADDRESS(4,COLUMN(N$1),4,1,TEXT($B13,"dd-mm-yy"))),"")</f>
        <v/>
      </c>
      <c r="E13" s="52" t="str" cm="1">
        <f t="array" aca="1" ref="E13" ca="1">IFERROR(INDIRECT(ADDRESS(4,COLUMN(O$1),4,1,TEXT($B13,"dd-mm-yy"))),"")</f>
        <v/>
      </c>
      <c r="F13" s="81" t="str" cm="1">
        <f t="array" aca="1" ref="F13" ca="1">IFERROR(INDIRECT(ADDRESS(4,COLUMN(P$1),4,1,TEXT($B13,"dd-mm-yy"))),"")</f>
        <v/>
      </c>
      <c r="G13" s="81" t="str" cm="1">
        <f t="array" aca="1" ref="G13" ca="1">IFERROR(INDIRECT(ADDRESS(4,COLUMN(Q$1),4,1,TEXT($B13,"dd-mm-yy"))),"")</f>
        <v/>
      </c>
      <c r="H13" s="81" t="str" cm="1">
        <f t="array" aca="1" ref="H13" ca="1">IFERROR(INDIRECT(ADDRESS(4,COLUMN(R$1),4,1,TEXT($B13,"dd-mm-yy"))),"")</f>
        <v/>
      </c>
      <c r="I13" s="81" t="str" cm="1">
        <f t="array" aca="1" ref="I13" ca="1">IFERROR(INDIRECT(ADDRESS(4,COLUMN(S$1),4,1,TEXT($B13,"dd-mm-yy"))),"")</f>
        <v/>
      </c>
      <c r="J13" s="81" t="str" cm="1">
        <f t="array" aca="1" ref="J13" ca="1">IFERROR(INDIRECT(ADDRESS(4,COLUMN(T$1),4,1,TEXT($B13,"dd-mm-yy"))),"")</f>
        <v/>
      </c>
      <c r="K13" s="81" t="str" cm="1">
        <f t="array" aca="1" ref="K13" ca="1">IFERROR(INDIRECT(ADDRESS(4,COLUMN(U$1),4,1,TEXT($B13,"dd-mm-yy"))),"")</f>
        <v/>
      </c>
      <c r="L13" s="81" t="str" cm="1">
        <f t="array" aca="1" ref="L13" ca="1">IFERROR(INDIRECT(ADDRESS(4,COLUMN(V$1),4,1,TEXT($B13,"dd-mm-yy"))),"")</f>
        <v/>
      </c>
      <c r="M13" s="81" t="str" cm="1">
        <f t="array" aca="1" ref="M13" ca="1">IFERROR(INDIRECT(ADDRESS(4,COLUMN(W$1),4,1,TEXT($B13,"dd-mm-yy"))),"")</f>
        <v/>
      </c>
      <c r="N13" s="53" t="str" cm="1">
        <f t="array" aca="1" ref="N13" ca="1">IFERROR(INDIRECT(ADDRESS(4,COLUMN(X$1),4,1,TEXT($B13,"dd-mm-yy"))),"")</f>
        <v/>
      </c>
      <c r="O13" s="28" t="str" cm="1">
        <f t="array" aca="1" ref="O13" ca="1">IFERROR(INDIRECT(ADDRESS(4,COLUMN(Y$1),4,1,TEXT($B13,"dd-mm-yy"))),"")</f>
        <v/>
      </c>
      <c r="P13" s="82" t="str" cm="1">
        <f t="array" aca="1" ref="P13" ca="1">IFERROR(INDIRECT(ADDRESS(4,COLUMN(Z$1),4,1,TEXT($B13,"dd-mm-yy"))),"")</f>
        <v/>
      </c>
      <c r="Q13" s="83" t="str" cm="1">
        <f t="array" aca="1" ref="Q13" ca="1">IFERROR(INDIRECT(ADDRESS(4,COLUMN(AA$1),4,1,TEXT($B13,"dd-mm-yy"))),"")</f>
        <v/>
      </c>
    </row>
    <row r="14" spans="2:17" ht="14.45" customHeight="1" x14ac:dyDescent="0.3">
      <c r="B14" s="55">
        <f ca="1">Auxiliares!F12</f>
        <v>44936</v>
      </c>
      <c r="C14" s="29" t="str">
        <f t="shared" ca="1" si="0"/>
        <v/>
      </c>
      <c r="D14" s="54" t="str" cm="1">
        <f t="array" aca="1" ref="D14" ca="1">IFERROR(INDIRECT(ADDRESS(4,COLUMN(N$1),4,1,TEXT($B14,"dd-mm-yy"))),"")</f>
        <v/>
      </c>
      <c r="E14" s="52" t="str" cm="1">
        <f t="array" aca="1" ref="E14" ca="1">IFERROR(INDIRECT(ADDRESS(4,COLUMN(O$1),4,1,TEXT($B14,"dd-mm-yy"))),"")</f>
        <v/>
      </c>
      <c r="F14" s="81" t="str" cm="1">
        <f t="array" aca="1" ref="F14" ca="1">IFERROR(INDIRECT(ADDRESS(4,COLUMN(P$1),4,1,TEXT($B14,"dd-mm-yy"))),"")</f>
        <v/>
      </c>
      <c r="G14" s="81" t="str" cm="1">
        <f t="array" aca="1" ref="G14" ca="1">IFERROR(INDIRECT(ADDRESS(4,COLUMN(Q$1),4,1,TEXT($B14,"dd-mm-yy"))),"")</f>
        <v/>
      </c>
      <c r="H14" s="81" t="str" cm="1">
        <f t="array" aca="1" ref="H14" ca="1">IFERROR(INDIRECT(ADDRESS(4,COLUMN(R$1),4,1,TEXT($B14,"dd-mm-yy"))),"")</f>
        <v/>
      </c>
      <c r="I14" s="81" t="str" cm="1">
        <f t="array" aca="1" ref="I14" ca="1">IFERROR(INDIRECT(ADDRESS(4,COLUMN(S$1),4,1,TEXT($B14,"dd-mm-yy"))),"")</f>
        <v/>
      </c>
      <c r="J14" s="81" t="str" cm="1">
        <f t="array" aca="1" ref="J14" ca="1">IFERROR(INDIRECT(ADDRESS(4,COLUMN(T$1),4,1,TEXT($B14,"dd-mm-yy"))),"")</f>
        <v/>
      </c>
      <c r="K14" s="81" t="str" cm="1">
        <f t="array" aca="1" ref="K14" ca="1">IFERROR(INDIRECT(ADDRESS(4,COLUMN(U$1),4,1,TEXT($B14,"dd-mm-yy"))),"")</f>
        <v/>
      </c>
      <c r="L14" s="81" t="str" cm="1">
        <f t="array" aca="1" ref="L14" ca="1">IFERROR(INDIRECT(ADDRESS(4,COLUMN(V$1),4,1,TEXT($B14,"dd-mm-yy"))),"")</f>
        <v/>
      </c>
      <c r="M14" s="81" t="str" cm="1">
        <f t="array" aca="1" ref="M14" ca="1">IFERROR(INDIRECT(ADDRESS(4,COLUMN(W$1),4,1,TEXT($B14,"dd-mm-yy"))),"")</f>
        <v/>
      </c>
      <c r="N14" s="53" t="str" cm="1">
        <f t="array" aca="1" ref="N14" ca="1">IFERROR(INDIRECT(ADDRESS(4,COLUMN(X$1),4,1,TEXT($B14,"dd-mm-yy"))),"")</f>
        <v/>
      </c>
      <c r="O14" s="28" t="str" cm="1">
        <f t="array" aca="1" ref="O14" ca="1">IFERROR(INDIRECT(ADDRESS(4,COLUMN(Y$1),4,1,TEXT($B14,"dd-mm-yy"))),"")</f>
        <v/>
      </c>
      <c r="P14" s="82" t="str" cm="1">
        <f t="array" aca="1" ref="P14" ca="1">IFERROR(INDIRECT(ADDRESS(4,COLUMN(Z$1),4,1,TEXT($B14,"dd-mm-yy"))),"")</f>
        <v/>
      </c>
      <c r="Q14" s="83" t="str" cm="1">
        <f t="array" aca="1" ref="Q14" ca="1">IFERROR(INDIRECT(ADDRESS(4,COLUMN(AA$1),4,1,TEXT($B14,"dd-mm-yy"))),"")</f>
        <v/>
      </c>
    </row>
    <row r="15" spans="2:17" ht="14.45" customHeight="1" x14ac:dyDescent="0.3">
      <c r="B15" s="55">
        <f ca="1">Auxiliares!F13</f>
        <v>44937</v>
      </c>
      <c r="C15" s="29" t="str">
        <f t="shared" ca="1" si="0"/>
        <v/>
      </c>
      <c r="D15" s="54" t="str" cm="1">
        <f t="array" aca="1" ref="D15" ca="1">IFERROR(INDIRECT(ADDRESS(4,COLUMN(N$1),4,1,TEXT($B15,"dd-mm-yy"))),"")</f>
        <v/>
      </c>
      <c r="E15" s="52" t="str" cm="1">
        <f t="array" aca="1" ref="E15" ca="1">IFERROR(INDIRECT(ADDRESS(4,COLUMN(O$1),4,1,TEXT($B15,"dd-mm-yy"))),"")</f>
        <v/>
      </c>
      <c r="F15" s="81" t="str" cm="1">
        <f t="array" aca="1" ref="F15" ca="1">IFERROR(INDIRECT(ADDRESS(4,COLUMN(P$1),4,1,TEXT($B15,"dd-mm-yy"))),"")</f>
        <v/>
      </c>
      <c r="G15" s="81" t="str" cm="1">
        <f t="array" aca="1" ref="G15" ca="1">IFERROR(INDIRECT(ADDRESS(4,COLUMN(Q$1),4,1,TEXT($B15,"dd-mm-yy"))),"")</f>
        <v/>
      </c>
      <c r="H15" s="81" t="str" cm="1">
        <f t="array" aca="1" ref="H15" ca="1">IFERROR(INDIRECT(ADDRESS(4,COLUMN(R$1),4,1,TEXT($B15,"dd-mm-yy"))),"")</f>
        <v/>
      </c>
      <c r="I15" s="81" t="str" cm="1">
        <f t="array" aca="1" ref="I15" ca="1">IFERROR(INDIRECT(ADDRESS(4,COLUMN(S$1),4,1,TEXT($B15,"dd-mm-yy"))),"")</f>
        <v/>
      </c>
      <c r="J15" s="81" t="str" cm="1">
        <f t="array" aca="1" ref="J15" ca="1">IFERROR(INDIRECT(ADDRESS(4,COLUMN(T$1),4,1,TEXT($B15,"dd-mm-yy"))),"")</f>
        <v/>
      </c>
      <c r="K15" s="81" t="str" cm="1">
        <f t="array" aca="1" ref="K15" ca="1">IFERROR(INDIRECT(ADDRESS(4,COLUMN(U$1),4,1,TEXT($B15,"dd-mm-yy"))),"")</f>
        <v/>
      </c>
      <c r="L15" s="81" t="str" cm="1">
        <f t="array" aca="1" ref="L15" ca="1">IFERROR(INDIRECT(ADDRESS(4,COLUMN(V$1),4,1,TEXT($B15,"dd-mm-yy"))),"")</f>
        <v/>
      </c>
      <c r="M15" s="81" t="str" cm="1">
        <f t="array" aca="1" ref="M15" ca="1">IFERROR(INDIRECT(ADDRESS(4,COLUMN(W$1),4,1,TEXT($B15,"dd-mm-yy"))),"")</f>
        <v/>
      </c>
      <c r="N15" s="53" t="str" cm="1">
        <f t="array" aca="1" ref="N15" ca="1">IFERROR(INDIRECT(ADDRESS(4,COLUMN(X$1),4,1,TEXT($B15,"dd-mm-yy"))),"")</f>
        <v/>
      </c>
      <c r="O15" s="28" t="str" cm="1">
        <f t="array" aca="1" ref="O15" ca="1">IFERROR(INDIRECT(ADDRESS(4,COLUMN(Y$1),4,1,TEXT($B15,"dd-mm-yy"))),"")</f>
        <v/>
      </c>
      <c r="P15" s="82" t="str" cm="1">
        <f t="array" aca="1" ref="P15" ca="1">IFERROR(INDIRECT(ADDRESS(4,COLUMN(Z$1),4,1,TEXT($B15,"dd-mm-yy"))),"")</f>
        <v/>
      </c>
      <c r="Q15" s="83" t="str" cm="1">
        <f t="array" aca="1" ref="Q15" ca="1">IFERROR(INDIRECT(ADDRESS(4,COLUMN(AA$1),4,1,TEXT($B15,"dd-mm-yy"))),"")</f>
        <v/>
      </c>
    </row>
    <row r="16" spans="2:17" ht="14.45" customHeight="1" x14ac:dyDescent="0.3">
      <c r="B16" s="55">
        <f ca="1">Auxiliares!F14</f>
        <v>44938</v>
      </c>
      <c r="C16" s="29" t="str">
        <f t="shared" ca="1" si="0"/>
        <v/>
      </c>
      <c r="D16" s="54" t="str" cm="1">
        <f t="array" aca="1" ref="D16" ca="1">IFERROR(INDIRECT(ADDRESS(4,COLUMN(N$1),4,1,TEXT($B16,"dd-mm-yy"))),"")</f>
        <v/>
      </c>
      <c r="E16" s="52" t="str" cm="1">
        <f t="array" aca="1" ref="E16" ca="1">IFERROR(INDIRECT(ADDRESS(4,COLUMN(O$1),4,1,TEXT($B16,"dd-mm-yy"))),"")</f>
        <v/>
      </c>
      <c r="F16" s="81" t="str" cm="1">
        <f t="array" aca="1" ref="F16" ca="1">IFERROR(INDIRECT(ADDRESS(4,COLUMN(P$1),4,1,TEXT($B16,"dd-mm-yy"))),"")</f>
        <v/>
      </c>
      <c r="G16" s="81" t="str" cm="1">
        <f t="array" aca="1" ref="G16" ca="1">IFERROR(INDIRECT(ADDRESS(4,COLUMN(Q$1),4,1,TEXT($B16,"dd-mm-yy"))),"")</f>
        <v/>
      </c>
      <c r="H16" s="81" t="str" cm="1">
        <f t="array" aca="1" ref="H16" ca="1">IFERROR(INDIRECT(ADDRESS(4,COLUMN(R$1),4,1,TEXT($B16,"dd-mm-yy"))),"")</f>
        <v/>
      </c>
      <c r="I16" s="81" t="str" cm="1">
        <f t="array" aca="1" ref="I16" ca="1">IFERROR(INDIRECT(ADDRESS(4,COLUMN(S$1),4,1,TEXT($B16,"dd-mm-yy"))),"")</f>
        <v/>
      </c>
      <c r="J16" s="81" t="str" cm="1">
        <f t="array" aca="1" ref="J16" ca="1">IFERROR(INDIRECT(ADDRESS(4,COLUMN(T$1),4,1,TEXT($B16,"dd-mm-yy"))),"")</f>
        <v/>
      </c>
      <c r="K16" s="81" t="str" cm="1">
        <f t="array" aca="1" ref="K16" ca="1">IFERROR(INDIRECT(ADDRESS(4,COLUMN(U$1),4,1,TEXT($B16,"dd-mm-yy"))),"")</f>
        <v/>
      </c>
      <c r="L16" s="81" t="str" cm="1">
        <f t="array" aca="1" ref="L16" ca="1">IFERROR(INDIRECT(ADDRESS(4,COLUMN(V$1),4,1,TEXT($B16,"dd-mm-yy"))),"")</f>
        <v/>
      </c>
      <c r="M16" s="81" t="str" cm="1">
        <f t="array" aca="1" ref="M16" ca="1">IFERROR(INDIRECT(ADDRESS(4,COLUMN(W$1),4,1,TEXT($B16,"dd-mm-yy"))),"")</f>
        <v/>
      </c>
      <c r="N16" s="53" t="str" cm="1">
        <f t="array" aca="1" ref="N16" ca="1">IFERROR(INDIRECT(ADDRESS(4,COLUMN(X$1),4,1,TEXT($B16,"dd-mm-yy"))),"")</f>
        <v/>
      </c>
      <c r="O16" s="28" t="str" cm="1">
        <f t="array" aca="1" ref="O16" ca="1">IFERROR(INDIRECT(ADDRESS(4,COLUMN(Y$1),4,1,TEXT($B16,"dd-mm-yy"))),"")</f>
        <v/>
      </c>
      <c r="P16" s="82" t="str" cm="1">
        <f t="array" aca="1" ref="P16" ca="1">IFERROR(INDIRECT(ADDRESS(4,COLUMN(Z$1),4,1,TEXT($B16,"dd-mm-yy"))),"")</f>
        <v/>
      </c>
      <c r="Q16" s="83" t="str" cm="1">
        <f t="array" aca="1" ref="Q16" ca="1">IFERROR(INDIRECT(ADDRESS(4,COLUMN(AA$1),4,1,TEXT($B16,"dd-mm-yy"))),"")</f>
        <v/>
      </c>
    </row>
    <row r="17" spans="2:17" ht="14.45" customHeight="1" x14ac:dyDescent="0.3">
      <c r="B17" s="55">
        <f ca="1">Auxiliares!F15</f>
        <v>44939</v>
      </c>
      <c r="C17" s="29" t="str">
        <f t="shared" ca="1" si="0"/>
        <v/>
      </c>
      <c r="D17" s="54" t="str" cm="1">
        <f t="array" aca="1" ref="D17" ca="1">IFERROR(INDIRECT(ADDRESS(4,COLUMN(N$1),4,1,TEXT($B17,"dd-mm-yy"))),"")</f>
        <v/>
      </c>
      <c r="E17" s="52" t="str" cm="1">
        <f t="array" aca="1" ref="E17" ca="1">IFERROR(INDIRECT(ADDRESS(4,COLUMN(O$1),4,1,TEXT($B17,"dd-mm-yy"))),"")</f>
        <v/>
      </c>
      <c r="F17" s="81" t="str" cm="1">
        <f t="array" aca="1" ref="F17" ca="1">IFERROR(INDIRECT(ADDRESS(4,COLUMN(P$1),4,1,TEXT($B17,"dd-mm-yy"))),"")</f>
        <v/>
      </c>
      <c r="G17" s="81" t="str" cm="1">
        <f t="array" aca="1" ref="G17" ca="1">IFERROR(INDIRECT(ADDRESS(4,COLUMN(Q$1),4,1,TEXT($B17,"dd-mm-yy"))),"")</f>
        <v/>
      </c>
      <c r="H17" s="81" t="str" cm="1">
        <f t="array" aca="1" ref="H17" ca="1">IFERROR(INDIRECT(ADDRESS(4,COLUMN(R$1),4,1,TEXT($B17,"dd-mm-yy"))),"")</f>
        <v/>
      </c>
      <c r="I17" s="81" t="str" cm="1">
        <f t="array" aca="1" ref="I17" ca="1">IFERROR(INDIRECT(ADDRESS(4,COLUMN(S$1),4,1,TEXT($B17,"dd-mm-yy"))),"")</f>
        <v/>
      </c>
      <c r="J17" s="81" t="str" cm="1">
        <f t="array" aca="1" ref="J17" ca="1">IFERROR(INDIRECT(ADDRESS(4,COLUMN(T$1),4,1,TEXT($B17,"dd-mm-yy"))),"")</f>
        <v/>
      </c>
      <c r="K17" s="81" t="str" cm="1">
        <f t="array" aca="1" ref="K17" ca="1">IFERROR(INDIRECT(ADDRESS(4,COLUMN(U$1),4,1,TEXT($B17,"dd-mm-yy"))),"")</f>
        <v/>
      </c>
      <c r="L17" s="81" t="str" cm="1">
        <f t="array" aca="1" ref="L17" ca="1">IFERROR(INDIRECT(ADDRESS(4,COLUMN(V$1),4,1,TEXT($B17,"dd-mm-yy"))),"")</f>
        <v/>
      </c>
      <c r="M17" s="81" t="str" cm="1">
        <f t="array" aca="1" ref="M17" ca="1">IFERROR(INDIRECT(ADDRESS(4,COLUMN(W$1),4,1,TEXT($B17,"dd-mm-yy"))),"")</f>
        <v/>
      </c>
      <c r="N17" s="53" t="str" cm="1">
        <f t="array" aca="1" ref="N17" ca="1">IFERROR(INDIRECT(ADDRESS(4,COLUMN(X$1),4,1,TEXT($B17,"dd-mm-yy"))),"")</f>
        <v/>
      </c>
      <c r="O17" s="28" t="str" cm="1">
        <f t="array" aca="1" ref="O17" ca="1">IFERROR(INDIRECT(ADDRESS(4,COLUMN(Y$1),4,1,TEXT($B17,"dd-mm-yy"))),"")</f>
        <v/>
      </c>
      <c r="P17" s="82" t="str" cm="1">
        <f t="array" aca="1" ref="P17" ca="1">IFERROR(INDIRECT(ADDRESS(4,COLUMN(Z$1),4,1,TEXT($B17,"dd-mm-yy"))),"")</f>
        <v/>
      </c>
      <c r="Q17" s="83" t="str" cm="1">
        <f t="array" aca="1" ref="Q17" ca="1">IFERROR(INDIRECT(ADDRESS(4,COLUMN(AA$1),4,1,TEXT($B17,"dd-mm-yy"))),"")</f>
        <v/>
      </c>
    </row>
    <row r="18" spans="2:17" ht="14.45" customHeight="1" x14ac:dyDescent="0.3">
      <c r="B18" s="55">
        <f ca="1">Auxiliares!F16</f>
        <v>44940</v>
      </c>
      <c r="C18" s="29" t="str">
        <f t="shared" ca="1" si="0"/>
        <v/>
      </c>
      <c r="D18" s="54" t="str" cm="1">
        <f t="array" aca="1" ref="D18" ca="1">IFERROR(INDIRECT(ADDRESS(4,COLUMN(N$1),4,1,TEXT($B18,"dd-mm-yy"))),"")</f>
        <v/>
      </c>
      <c r="E18" s="52" t="str" cm="1">
        <f t="array" aca="1" ref="E18" ca="1">IFERROR(INDIRECT(ADDRESS(4,COLUMN(O$1),4,1,TEXT($B18,"dd-mm-yy"))),"")</f>
        <v/>
      </c>
      <c r="F18" s="81" t="str" cm="1">
        <f t="array" aca="1" ref="F18" ca="1">IFERROR(INDIRECT(ADDRESS(4,COLUMN(P$1),4,1,TEXT($B18,"dd-mm-yy"))),"")</f>
        <v/>
      </c>
      <c r="G18" s="81" t="str" cm="1">
        <f t="array" aca="1" ref="G18" ca="1">IFERROR(INDIRECT(ADDRESS(4,COLUMN(Q$1),4,1,TEXT($B18,"dd-mm-yy"))),"")</f>
        <v/>
      </c>
      <c r="H18" s="81" t="str" cm="1">
        <f t="array" aca="1" ref="H18" ca="1">IFERROR(INDIRECT(ADDRESS(4,COLUMN(R$1),4,1,TEXT($B18,"dd-mm-yy"))),"")</f>
        <v/>
      </c>
      <c r="I18" s="81" t="str" cm="1">
        <f t="array" aca="1" ref="I18" ca="1">IFERROR(INDIRECT(ADDRESS(4,COLUMN(S$1),4,1,TEXT($B18,"dd-mm-yy"))),"")</f>
        <v/>
      </c>
      <c r="J18" s="81" t="str" cm="1">
        <f t="array" aca="1" ref="J18" ca="1">IFERROR(INDIRECT(ADDRESS(4,COLUMN(T$1),4,1,TEXT($B18,"dd-mm-yy"))),"")</f>
        <v/>
      </c>
      <c r="K18" s="81" t="str" cm="1">
        <f t="array" aca="1" ref="K18" ca="1">IFERROR(INDIRECT(ADDRESS(4,COLUMN(U$1),4,1,TEXT($B18,"dd-mm-yy"))),"")</f>
        <v/>
      </c>
      <c r="L18" s="81" t="str" cm="1">
        <f t="array" aca="1" ref="L18" ca="1">IFERROR(INDIRECT(ADDRESS(4,COLUMN(V$1),4,1,TEXT($B18,"dd-mm-yy"))),"")</f>
        <v/>
      </c>
      <c r="M18" s="81" t="str" cm="1">
        <f t="array" aca="1" ref="M18" ca="1">IFERROR(INDIRECT(ADDRESS(4,COLUMN(W$1),4,1,TEXT($B18,"dd-mm-yy"))),"")</f>
        <v/>
      </c>
      <c r="N18" s="53" t="str" cm="1">
        <f t="array" aca="1" ref="N18" ca="1">IFERROR(INDIRECT(ADDRESS(4,COLUMN(X$1),4,1,TEXT($B18,"dd-mm-yy"))),"")</f>
        <v/>
      </c>
      <c r="O18" s="28" t="str" cm="1">
        <f t="array" aca="1" ref="O18" ca="1">IFERROR(INDIRECT(ADDRESS(4,COLUMN(Y$1),4,1,TEXT($B18,"dd-mm-yy"))),"")</f>
        <v/>
      </c>
      <c r="P18" s="82" t="str" cm="1">
        <f t="array" aca="1" ref="P18" ca="1">IFERROR(INDIRECT(ADDRESS(4,COLUMN(Z$1),4,1,TEXT($B18,"dd-mm-yy"))),"")</f>
        <v/>
      </c>
      <c r="Q18" s="83" t="str" cm="1">
        <f t="array" aca="1" ref="Q18" ca="1">IFERROR(INDIRECT(ADDRESS(4,COLUMN(AA$1),4,1,TEXT($B18,"dd-mm-yy"))),"")</f>
        <v/>
      </c>
    </row>
    <row r="19" spans="2:17" ht="14.45" customHeight="1" x14ac:dyDescent="0.3">
      <c r="B19" s="55">
        <f ca="1">Auxiliares!F17</f>
        <v>44941</v>
      </c>
      <c r="C19" s="29" t="str">
        <f t="shared" ca="1" si="0"/>
        <v/>
      </c>
      <c r="D19" s="54" t="str" cm="1">
        <f t="array" aca="1" ref="D19" ca="1">IFERROR(INDIRECT(ADDRESS(4,COLUMN(N$1),4,1,TEXT($B19,"dd-mm-yy"))),"")</f>
        <v/>
      </c>
      <c r="E19" s="52" t="str" cm="1">
        <f t="array" aca="1" ref="E19" ca="1">IFERROR(INDIRECT(ADDRESS(4,COLUMN(O$1),4,1,TEXT($B19,"dd-mm-yy"))),"")</f>
        <v/>
      </c>
      <c r="F19" s="81" t="str" cm="1">
        <f t="array" aca="1" ref="F19" ca="1">IFERROR(INDIRECT(ADDRESS(4,COLUMN(P$1),4,1,TEXT($B19,"dd-mm-yy"))),"")</f>
        <v/>
      </c>
      <c r="G19" s="81" t="str" cm="1">
        <f t="array" aca="1" ref="G19" ca="1">IFERROR(INDIRECT(ADDRESS(4,COLUMN(Q$1),4,1,TEXT($B19,"dd-mm-yy"))),"")</f>
        <v/>
      </c>
      <c r="H19" s="81" t="str" cm="1">
        <f t="array" aca="1" ref="H19" ca="1">IFERROR(INDIRECT(ADDRESS(4,COLUMN(R$1),4,1,TEXT($B19,"dd-mm-yy"))),"")</f>
        <v/>
      </c>
      <c r="I19" s="81" t="str" cm="1">
        <f t="array" aca="1" ref="I19" ca="1">IFERROR(INDIRECT(ADDRESS(4,COLUMN(S$1),4,1,TEXT($B19,"dd-mm-yy"))),"")</f>
        <v/>
      </c>
      <c r="J19" s="81" t="str" cm="1">
        <f t="array" aca="1" ref="J19" ca="1">IFERROR(INDIRECT(ADDRESS(4,COLUMN(T$1),4,1,TEXT($B19,"dd-mm-yy"))),"")</f>
        <v/>
      </c>
      <c r="K19" s="81" t="str" cm="1">
        <f t="array" aca="1" ref="K19" ca="1">IFERROR(INDIRECT(ADDRESS(4,COLUMN(U$1),4,1,TEXT($B19,"dd-mm-yy"))),"")</f>
        <v/>
      </c>
      <c r="L19" s="81" t="str" cm="1">
        <f t="array" aca="1" ref="L19" ca="1">IFERROR(INDIRECT(ADDRESS(4,COLUMN(V$1),4,1,TEXT($B19,"dd-mm-yy"))),"")</f>
        <v/>
      </c>
      <c r="M19" s="81" t="str" cm="1">
        <f t="array" aca="1" ref="M19" ca="1">IFERROR(INDIRECT(ADDRESS(4,COLUMN(W$1),4,1,TEXT($B19,"dd-mm-yy"))),"")</f>
        <v/>
      </c>
      <c r="N19" s="53" t="str" cm="1">
        <f t="array" aca="1" ref="N19" ca="1">IFERROR(INDIRECT(ADDRESS(4,COLUMN(X$1),4,1,TEXT($B19,"dd-mm-yy"))),"")</f>
        <v/>
      </c>
      <c r="O19" s="28" t="str" cm="1">
        <f t="array" aca="1" ref="O19" ca="1">IFERROR(INDIRECT(ADDRESS(4,COLUMN(Y$1),4,1,TEXT($B19,"dd-mm-yy"))),"")</f>
        <v/>
      </c>
      <c r="P19" s="82" t="str" cm="1">
        <f t="array" aca="1" ref="P19" ca="1">IFERROR(INDIRECT(ADDRESS(4,COLUMN(Z$1),4,1,TEXT($B19,"dd-mm-yy"))),"")</f>
        <v/>
      </c>
      <c r="Q19" s="83" t="str" cm="1">
        <f t="array" aca="1" ref="Q19" ca="1">IFERROR(INDIRECT(ADDRESS(4,COLUMN(AA$1),4,1,TEXT($B19,"dd-mm-yy"))),"")</f>
        <v/>
      </c>
    </row>
    <row r="20" spans="2:17" ht="14.45" customHeight="1" x14ac:dyDescent="0.3">
      <c r="B20" s="55">
        <f ca="1">Auxiliares!F18</f>
        <v>44942</v>
      </c>
      <c r="C20" s="29" t="str">
        <f t="shared" ca="1" si="0"/>
        <v/>
      </c>
      <c r="D20" s="54" t="str" cm="1">
        <f t="array" aca="1" ref="D20" ca="1">IFERROR(INDIRECT(ADDRESS(4,COLUMN(N$1),4,1,TEXT($B20,"dd-mm-yy"))),"")</f>
        <v/>
      </c>
      <c r="E20" s="52" t="str" cm="1">
        <f t="array" aca="1" ref="E20" ca="1">IFERROR(INDIRECT(ADDRESS(4,COLUMN(O$1),4,1,TEXT($B20,"dd-mm-yy"))),"")</f>
        <v/>
      </c>
      <c r="F20" s="81" t="str" cm="1">
        <f t="array" aca="1" ref="F20" ca="1">IFERROR(INDIRECT(ADDRESS(4,COLUMN(P$1),4,1,TEXT($B20,"dd-mm-yy"))),"")</f>
        <v/>
      </c>
      <c r="G20" s="81" t="str" cm="1">
        <f t="array" aca="1" ref="G20" ca="1">IFERROR(INDIRECT(ADDRESS(4,COLUMN(Q$1),4,1,TEXT($B20,"dd-mm-yy"))),"")</f>
        <v/>
      </c>
      <c r="H20" s="81" t="str" cm="1">
        <f t="array" aca="1" ref="H20" ca="1">IFERROR(INDIRECT(ADDRESS(4,COLUMN(R$1),4,1,TEXT($B20,"dd-mm-yy"))),"")</f>
        <v/>
      </c>
      <c r="I20" s="81" t="str" cm="1">
        <f t="array" aca="1" ref="I20" ca="1">IFERROR(INDIRECT(ADDRESS(4,COLUMN(S$1),4,1,TEXT($B20,"dd-mm-yy"))),"")</f>
        <v/>
      </c>
      <c r="J20" s="81" t="str" cm="1">
        <f t="array" aca="1" ref="J20" ca="1">IFERROR(INDIRECT(ADDRESS(4,COLUMN(T$1),4,1,TEXT($B20,"dd-mm-yy"))),"")</f>
        <v/>
      </c>
      <c r="K20" s="81" t="str" cm="1">
        <f t="array" aca="1" ref="K20" ca="1">IFERROR(INDIRECT(ADDRESS(4,COLUMN(U$1),4,1,TEXT($B20,"dd-mm-yy"))),"")</f>
        <v/>
      </c>
      <c r="L20" s="81" t="str" cm="1">
        <f t="array" aca="1" ref="L20" ca="1">IFERROR(INDIRECT(ADDRESS(4,COLUMN(V$1),4,1,TEXT($B20,"dd-mm-yy"))),"")</f>
        <v/>
      </c>
      <c r="M20" s="81" t="str" cm="1">
        <f t="array" aca="1" ref="M20" ca="1">IFERROR(INDIRECT(ADDRESS(4,COLUMN(W$1),4,1,TEXT($B20,"dd-mm-yy"))),"")</f>
        <v/>
      </c>
      <c r="N20" s="53" t="str" cm="1">
        <f t="array" aca="1" ref="N20" ca="1">IFERROR(INDIRECT(ADDRESS(4,COLUMN(X$1),4,1,TEXT($B20,"dd-mm-yy"))),"")</f>
        <v/>
      </c>
      <c r="O20" s="28" t="str" cm="1">
        <f t="array" aca="1" ref="O20" ca="1">IFERROR(INDIRECT(ADDRESS(4,COLUMN(Y$1),4,1,TEXT($B20,"dd-mm-yy"))),"")</f>
        <v/>
      </c>
      <c r="P20" s="82" t="str" cm="1">
        <f t="array" aca="1" ref="P20" ca="1">IFERROR(INDIRECT(ADDRESS(4,COLUMN(Z$1),4,1,TEXT($B20,"dd-mm-yy"))),"")</f>
        <v/>
      </c>
      <c r="Q20" s="83" t="str" cm="1">
        <f t="array" aca="1" ref="Q20" ca="1">IFERROR(INDIRECT(ADDRESS(4,COLUMN(AA$1),4,1,TEXT($B20,"dd-mm-yy"))),"")</f>
        <v/>
      </c>
    </row>
    <row r="21" spans="2:17" ht="14.45" customHeight="1" x14ac:dyDescent="0.3">
      <c r="B21" s="55">
        <f ca="1">Auxiliares!F19</f>
        <v>44943</v>
      </c>
      <c r="C21" s="29" t="str">
        <f t="shared" ca="1" si="0"/>
        <v/>
      </c>
      <c r="D21" s="54" t="str" cm="1">
        <f t="array" aca="1" ref="D21" ca="1">IFERROR(INDIRECT(ADDRESS(4,COLUMN(N$1),4,1,TEXT($B21,"dd-mm-yy"))),"")</f>
        <v/>
      </c>
      <c r="E21" s="52" t="str" cm="1">
        <f t="array" aca="1" ref="E21" ca="1">IFERROR(INDIRECT(ADDRESS(4,COLUMN(O$1),4,1,TEXT($B21,"dd-mm-yy"))),"")</f>
        <v/>
      </c>
      <c r="F21" s="81" t="str" cm="1">
        <f t="array" aca="1" ref="F21" ca="1">IFERROR(INDIRECT(ADDRESS(4,COLUMN(P$1),4,1,TEXT($B21,"dd-mm-yy"))),"")</f>
        <v/>
      </c>
      <c r="G21" s="81" t="str" cm="1">
        <f t="array" aca="1" ref="G21" ca="1">IFERROR(INDIRECT(ADDRESS(4,COLUMN(Q$1),4,1,TEXT($B21,"dd-mm-yy"))),"")</f>
        <v/>
      </c>
      <c r="H21" s="81" t="str" cm="1">
        <f t="array" aca="1" ref="H21" ca="1">IFERROR(INDIRECT(ADDRESS(4,COLUMN(R$1),4,1,TEXT($B21,"dd-mm-yy"))),"")</f>
        <v/>
      </c>
      <c r="I21" s="81" t="str" cm="1">
        <f t="array" aca="1" ref="I21" ca="1">IFERROR(INDIRECT(ADDRESS(4,COLUMN(S$1),4,1,TEXT($B21,"dd-mm-yy"))),"")</f>
        <v/>
      </c>
      <c r="J21" s="81" t="str" cm="1">
        <f t="array" aca="1" ref="J21" ca="1">IFERROR(INDIRECT(ADDRESS(4,COLUMN(T$1),4,1,TEXT($B21,"dd-mm-yy"))),"")</f>
        <v/>
      </c>
      <c r="K21" s="81" t="str" cm="1">
        <f t="array" aca="1" ref="K21" ca="1">IFERROR(INDIRECT(ADDRESS(4,COLUMN(U$1),4,1,TEXT($B21,"dd-mm-yy"))),"")</f>
        <v/>
      </c>
      <c r="L21" s="81" t="str" cm="1">
        <f t="array" aca="1" ref="L21" ca="1">IFERROR(INDIRECT(ADDRESS(4,COLUMN(V$1),4,1,TEXT($B21,"dd-mm-yy"))),"")</f>
        <v/>
      </c>
      <c r="M21" s="81" t="str" cm="1">
        <f t="array" aca="1" ref="M21" ca="1">IFERROR(INDIRECT(ADDRESS(4,COLUMN(W$1),4,1,TEXT($B21,"dd-mm-yy"))),"")</f>
        <v/>
      </c>
      <c r="N21" s="53" t="str" cm="1">
        <f t="array" aca="1" ref="N21" ca="1">IFERROR(INDIRECT(ADDRESS(4,COLUMN(X$1),4,1,TEXT($B21,"dd-mm-yy"))),"")</f>
        <v/>
      </c>
      <c r="O21" s="28" t="str" cm="1">
        <f t="array" aca="1" ref="O21" ca="1">IFERROR(INDIRECT(ADDRESS(4,COLUMN(Y$1),4,1,TEXT($B21,"dd-mm-yy"))),"")</f>
        <v/>
      </c>
      <c r="P21" s="82" t="str" cm="1">
        <f t="array" aca="1" ref="P21" ca="1">IFERROR(INDIRECT(ADDRESS(4,COLUMN(Z$1),4,1,TEXT($B21,"dd-mm-yy"))),"")</f>
        <v/>
      </c>
      <c r="Q21" s="83" t="str" cm="1">
        <f t="array" aca="1" ref="Q21" ca="1">IFERROR(INDIRECT(ADDRESS(4,COLUMN(AA$1),4,1,TEXT($B21,"dd-mm-yy"))),"")</f>
        <v/>
      </c>
    </row>
    <row r="22" spans="2:17" ht="14.45" customHeight="1" x14ac:dyDescent="0.3">
      <c r="B22" s="55">
        <f ca="1">Auxiliares!F20</f>
        <v>44944</v>
      </c>
      <c r="C22" s="29" t="str">
        <f t="shared" ca="1" si="0"/>
        <v/>
      </c>
      <c r="D22" s="54" t="str" cm="1">
        <f t="array" aca="1" ref="D22" ca="1">IFERROR(INDIRECT(ADDRESS(4,COLUMN(N$1),4,1,TEXT($B22,"dd-mm-yy"))),"")</f>
        <v/>
      </c>
      <c r="E22" s="52" t="str" cm="1">
        <f t="array" aca="1" ref="E22" ca="1">IFERROR(INDIRECT(ADDRESS(4,COLUMN(O$1),4,1,TEXT($B22,"dd-mm-yy"))),"")</f>
        <v/>
      </c>
      <c r="F22" s="81" t="str" cm="1">
        <f t="array" aca="1" ref="F22" ca="1">IFERROR(INDIRECT(ADDRESS(4,COLUMN(P$1),4,1,TEXT($B22,"dd-mm-yy"))),"")</f>
        <v/>
      </c>
      <c r="G22" s="81" t="str" cm="1">
        <f t="array" aca="1" ref="G22" ca="1">IFERROR(INDIRECT(ADDRESS(4,COLUMN(Q$1),4,1,TEXT($B22,"dd-mm-yy"))),"")</f>
        <v/>
      </c>
      <c r="H22" s="81" t="str" cm="1">
        <f t="array" aca="1" ref="H22" ca="1">IFERROR(INDIRECT(ADDRESS(4,COLUMN(R$1),4,1,TEXT($B22,"dd-mm-yy"))),"")</f>
        <v/>
      </c>
      <c r="I22" s="81" t="str" cm="1">
        <f t="array" aca="1" ref="I22" ca="1">IFERROR(INDIRECT(ADDRESS(4,COLUMN(S$1),4,1,TEXT($B22,"dd-mm-yy"))),"")</f>
        <v/>
      </c>
      <c r="J22" s="81" t="str" cm="1">
        <f t="array" aca="1" ref="J22" ca="1">IFERROR(INDIRECT(ADDRESS(4,COLUMN(T$1),4,1,TEXT($B22,"dd-mm-yy"))),"")</f>
        <v/>
      </c>
      <c r="K22" s="81" t="str" cm="1">
        <f t="array" aca="1" ref="K22" ca="1">IFERROR(INDIRECT(ADDRESS(4,COLUMN(U$1),4,1,TEXT($B22,"dd-mm-yy"))),"")</f>
        <v/>
      </c>
      <c r="L22" s="81" t="str" cm="1">
        <f t="array" aca="1" ref="L22" ca="1">IFERROR(INDIRECT(ADDRESS(4,COLUMN(V$1),4,1,TEXT($B22,"dd-mm-yy"))),"")</f>
        <v/>
      </c>
      <c r="M22" s="81" t="str" cm="1">
        <f t="array" aca="1" ref="M22" ca="1">IFERROR(INDIRECT(ADDRESS(4,COLUMN(W$1),4,1,TEXT($B22,"dd-mm-yy"))),"")</f>
        <v/>
      </c>
      <c r="N22" s="53" t="str" cm="1">
        <f t="array" aca="1" ref="N22" ca="1">IFERROR(INDIRECT(ADDRESS(4,COLUMN(X$1),4,1,TEXT($B22,"dd-mm-yy"))),"")</f>
        <v/>
      </c>
      <c r="O22" s="28" t="str" cm="1">
        <f t="array" aca="1" ref="O22" ca="1">IFERROR(INDIRECT(ADDRESS(4,COLUMN(Y$1),4,1,TEXT($B22,"dd-mm-yy"))),"")</f>
        <v/>
      </c>
      <c r="P22" s="82" t="str" cm="1">
        <f t="array" aca="1" ref="P22" ca="1">IFERROR(INDIRECT(ADDRESS(4,COLUMN(Z$1),4,1,TEXT($B22,"dd-mm-yy"))),"")</f>
        <v/>
      </c>
      <c r="Q22" s="83" t="str" cm="1">
        <f t="array" aca="1" ref="Q22" ca="1">IFERROR(INDIRECT(ADDRESS(4,COLUMN(AA$1),4,1,TEXT($B22,"dd-mm-yy"))),"")</f>
        <v/>
      </c>
    </row>
    <row r="23" spans="2:17" ht="14.45" customHeight="1" x14ac:dyDescent="0.3">
      <c r="B23" s="55">
        <f ca="1">Auxiliares!F21</f>
        <v>44945</v>
      </c>
      <c r="C23" s="29" t="str">
        <f t="shared" ca="1" si="0"/>
        <v/>
      </c>
      <c r="D23" s="54" t="str" cm="1">
        <f t="array" aca="1" ref="D23" ca="1">IFERROR(INDIRECT(ADDRESS(4,COLUMN(N$1),4,1,TEXT($B23,"dd-mm-yy"))),"")</f>
        <v/>
      </c>
      <c r="E23" s="52" t="str" cm="1">
        <f t="array" aca="1" ref="E23" ca="1">IFERROR(INDIRECT(ADDRESS(4,COLUMN(O$1),4,1,TEXT($B23,"dd-mm-yy"))),"")</f>
        <v/>
      </c>
      <c r="F23" s="81" t="str" cm="1">
        <f t="array" aca="1" ref="F23" ca="1">IFERROR(INDIRECT(ADDRESS(4,COLUMN(P$1),4,1,TEXT($B23,"dd-mm-yy"))),"")</f>
        <v/>
      </c>
      <c r="G23" s="81" t="str" cm="1">
        <f t="array" aca="1" ref="G23" ca="1">IFERROR(INDIRECT(ADDRESS(4,COLUMN(Q$1),4,1,TEXT($B23,"dd-mm-yy"))),"")</f>
        <v/>
      </c>
      <c r="H23" s="81" t="str" cm="1">
        <f t="array" aca="1" ref="H23" ca="1">IFERROR(INDIRECT(ADDRESS(4,COLUMN(R$1),4,1,TEXT($B23,"dd-mm-yy"))),"")</f>
        <v/>
      </c>
      <c r="I23" s="81" t="str" cm="1">
        <f t="array" aca="1" ref="I23" ca="1">IFERROR(INDIRECT(ADDRESS(4,COLUMN(S$1),4,1,TEXT($B23,"dd-mm-yy"))),"")</f>
        <v/>
      </c>
      <c r="J23" s="81" t="str" cm="1">
        <f t="array" aca="1" ref="J23" ca="1">IFERROR(INDIRECT(ADDRESS(4,COLUMN(T$1),4,1,TEXT($B23,"dd-mm-yy"))),"")</f>
        <v/>
      </c>
      <c r="K23" s="81" t="str" cm="1">
        <f t="array" aca="1" ref="K23" ca="1">IFERROR(INDIRECT(ADDRESS(4,COLUMN(U$1),4,1,TEXT($B23,"dd-mm-yy"))),"")</f>
        <v/>
      </c>
      <c r="L23" s="81" t="str" cm="1">
        <f t="array" aca="1" ref="L23" ca="1">IFERROR(INDIRECT(ADDRESS(4,COLUMN(V$1),4,1,TEXT($B23,"dd-mm-yy"))),"")</f>
        <v/>
      </c>
      <c r="M23" s="81" t="str" cm="1">
        <f t="array" aca="1" ref="M23" ca="1">IFERROR(INDIRECT(ADDRESS(4,COLUMN(W$1),4,1,TEXT($B23,"dd-mm-yy"))),"")</f>
        <v/>
      </c>
      <c r="N23" s="53" t="str" cm="1">
        <f t="array" aca="1" ref="N23" ca="1">IFERROR(INDIRECT(ADDRESS(4,COLUMN(X$1),4,1,TEXT($B23,"dd-mm-yy"))),"")</f>
        <v/>
      </c>
      <c r="O23" s="28" t="str" cm="1">
        <f t="array" aca="1" ref="O23" ca="1">IFERROR(INDIRECT(ADDRESS(4,COLUMN(Y$1),4,1,TEXT($B23,"dd-mm-yy"))),"")</f>
        <v/>
      </c>
      <c r="P23" s="82" t="str" cm="1">
        <f t="array" aca="1" ref="P23" ca="1">IFERROR(INDIRECT(ADDRESS(4,COLUMN(Z$1),4,1,TEXT($B23,"dd-mm-yy"))),"")</f>
        <v/>
      </c>
      <c r="Q23" s="83" t="str" cm="1">
        <f t="array" aca="1" ref="Q23" ca="1">IFERROR(INDIRECT(ADDRESS(4,COLUMN(AA$1),4,1,TEXT($B23,"dd-mm-yy"))),"")</f>
        <v/>
      </c>
    </row>
    <row r="24" spans="2:17" ht="14.45" customHeight="1" x14ac:dyDescent="0.3">
      <c r="B24" s="55">
        <f ca="1">Auxiliares!F22</f>
        <v>44946</v>
      </c>
      <c r="C24" s="29" t="str">
        <f t="shared" ca="1" si="0"/>
        <v/>
      </c>
      <c r="D24" s="54" t="str" cm="1">
        <f t="array" aca="1" ref="D24" ca="1">IFERROR(INDIRECT(ADDRESS(4,COLUMN(N$1),4,1,TEXT($B24,"dd-mm-yy"))),"")</f>
        <v/>
      </c>
      <c r="E24" s="52" t="str" cm="1">
        <f t="array" aca="1" ref="E24" ca="1">IFERROR(INDIRECT(ADDRESS(4,COLUMN(O$1),4,1,TEXT($B24,"dd-mm-yy"))),"")</f>
        <v/>
      </c>
      <c r="F24" s="81" t="str" cm="1">
        <f t="array" aca="1" ref="F24" ca="1">IFERROR(INDIRECT(ADDRESS(4,COLUMN(P$1),4,1,TEXT($B24,"dd-mm-yy"))),"")</f>
        <v/>
      </c>
      <c r="G24" s="81" t="str" cm="1">
        <f t="array" aca="1" ref="G24" ca="1">IFERROR(INDIRECT(ADDRESS(4,COLUMN(Q$1),4,1,TEXT($B24,"dd-mm-yy"))),"")</f>
        <v/>
      </c>
      <c r="H24" s="81" t="str" cm="1">
        <f t="array" aca="1" ref="H24" ca="1">IFERROR(INDIRECT(ADDRESS(4,COLUMN(R$1),4,1,TEXT($B24,"dd-mm-yy"))),"")</f>
        <v/>
      </c>
      <c r="I24" s="81" t="str" cm="1">
        <f t="array" aca="1" ref="I24" ca="1">IFERROR(INDIRECT(ADDRESS(4,COLUMN(S$1),4,1,TEXT($B24,"dd-mm-yy"))),"")</f>
        <v/>
      </c>
      <c r="J24" s="81" t="str" cm="1">
        <f t="array" aca="1" ref="J24" ca="1">IFERROR(INDIRECT(ADDRESS(4,COLUMN(T$1),4,1,TEXT($B24,"dd-mm-yy"))),"")</f>
        <v/>
      </c>
      <c r="K24" s="81" t="str" cm="1">
        <f t="array" aca="1" ref="K24" ca="1">IFERROR(INDIRECT(ADDRESS(4,COLUMN(U$1),4,1,TEXT($B24,"dd-mm-yy"))),"")</f>
        <v/>
      </c>
      <c r="L24" s="81" t="str" cm="1">
        <f t="array" aca="1" ref="L24" ca="1">IFERROR(INDIRECT(ADDRESS(4,COLUMN(V$1),4,1,TEXT($B24,"dd-mm-yy"))),"")</f>
        <v/>
      </c>
      <c r="M24" s="81" t="str" cm="1">
        <f t="array" aca="1" ref="M24" ca="1">IFERROR(INDIRECT(ADDRESS(4,COLUMN(W$1),4,1,TEXT($B24,"dd-mm-yy"))),"")</f>
        <v/>
      </c>
      <c r="N24" s="53" t="str" cm="1">
        <f t="array" aca="1" ref="N24" ca="1">IFERROR(INDIRECT(ADDRESS(4,COLUMN(X$1),4,1,TEXT($B24,"dd-mm-yy"))),"")</f>
        <v/>
      </c>
      <c r="O24" s="28" t="str" cm="1">
        <f t="array" aca="1" ref="O24" ca="1">IFERROR(INDIRECT(ADDRESS(4,COLUMN(Y$1),4,1,TEXT($B24,"dd-mm-yy"))),"")</f>
        <v/>
      </c>
      <c r="P24" s="82" t="str" cm="1">
        <f t="array" aca="1" ref="P24" ca="1">IFERROR(INDIRECT(ADDRESS(4,COLUMN(Z$1),4,1,TEXT($B24,"dd-mm-yy"))),"")</f>
        <v/>
      </c>
      <c r="Q24" s="83" t="str" cm="1">
        <f t="array" aca="1" ref="Q24" ca="1">IFERROR(INDIRECT(ADDRESS(4,COLUMN(AA$1),4,1,TEXT($B24,"dd-mm-yy"))),"")</f>
        <v/>
      </c>
    </row>
    <row r="25" spans="2:17" ht="14.45" customHeight="1" x14ac:dyDescent="0.3">
      <c r="B25" s="55">
        <f ca="1">Auxiliares!F23</f>
        <v>44947</v>
      </c>
      <c r="C25" s="29" t="str">
        <f t="shared" ca="1" si="0"/>
        <v/>
      </c>
      <c r="D25" s="54" t="str" cm="1">
        <f t="array" aca="1" ref="D25" ca="1">IFERROR(INDIRECT(ADDRESS(4,COLUMN(N$1),4,1,TEXT($B25,"dd-mm-yy"))),"")</f>
        <v/>
      </c>
      <c r="E25" s="52" t="str" cm="1">
        <f t="array" aca="1" ref="E25" ca="1">IFERROR(INDIRECT(ADDRESS(4,COLUMN(O$1),4,1,TEXT($B25,"dd-mm-yy"))),"")</f>
        <v/>
      </c>
      <c r="F25" s="81" t="str" cm="1">
        <f t="array" aca="1" ref="F25" ca="1">IFERROR(INDIRECT(ADDRESS(4,COLUMN(P$1),4,1,TEXT($B25,"dd-mm-yy"))),"")</f>
        <v/>
      </c>
      <c r="G25" s="81" t="str" cm="1">
        <f t="array" aca="1" ref="G25" ca="1">IFERROR(INDIRECT(ADDRESS(4,COLUMN(Q$1),4,1,TEXT($B25,"dd-mm-yy"))),"")</f>
        <v/>
      </c>
      <c r="H25" s="81" t="str" cm="1">
        <f t="array" aca="1" ref="H25" ca="1">IFERROR(INDIRECT(ADDRESS(4,COLUMN(R$1),4,1,TEXT($B25,"dd-mm-yy"))),"")</f>
        <v/>
      </c>
      <c r="I25" s="81" t="str" cm="1">
        <f t="array" aca="1" ref="I25" ca="1">IFERROR(INDIRECT(ADDRESS(4,COLUMN(S$1),4,1,TEXT($B25,"dd-mm-yy"))),"")</f>
        <v/>
      </c>
      <c r="J25" s="81" t="str" cm="1">
        <f t="array" aca="1" ref="J25" ca="1">IFERROR(INDIRECT(ADDRESS(4,COLUMN(T$1),4,1,TEXT($B25,"dd-mm-yy"))),"")</f>
        <v/>
      </c>
      <c r="K25" s="81" t="str" cm="1">
        <f t="array" aca="1" ref="K25" ca="1">IFERROR(INDIRECT(ADDRESS(4,COLUMN(U$1),4,1,TEXT($B25,"dd-mm-yy"))),"")</f>
        <v/>
      </c>
      <c r="L25" s="81" t="str" cm="1">
        <f t="array" aca="1" ref="L25" ca="1">IFERROR(INDIRECT(ADDRESS(4,COLUMN(V$1),4,1,TEXT($B25,"dd-mm-yy"))),"")</f>
        <v/>
      </c>
      <c r="M25" s="81" t="str" cm="1">
        <f t="array" aca="1" ref="M25" ca="1">IFERROR(INDIRECT(ADDRESS(4,COLUMN(W$1),4,1,TEXT($B25,"dd-mm-yy"))),"")</f>
        <v/>
      </c>
      <c r="N25" s="53" t="str" cm="1">
        <f t="array" aca="1" ref="N25" ca="1">IFERROR(INDIRECT(ADDRESS(4,COLUMN(X$1),4,1,TEXT($B25,"dd-mm-yy"))),"")</f>
        <v/>
      </c>
      <c r="O25" s="28" t="str" cm="1">
        <f t="array" aca="1" ref="O25" ca="1">IFERROR(INDIRECT(ADDRESS(4,COLUMN(Y$1),4,1,TEXT($B25,"dd-mm-yy"))),"")</f>
        <v/>
      </c>
      <c r="P25" s="82" t="str" cm="1">
        <f t="array" aca="1" ref="P25" ca="1">IFERROR(INDIRECT(ADDRESS(4,COLUMN(Z$1),4,1,TEXT($B25,"dd-mm-yy"))),"")</f>
        <v/>
      </c>
      <c r="Q25" s="83" t="str" cm="1">
        <f t="array" aca="1" ref="Q25" ca="1">IFERROR(INDIRECT(ADDRESS(4,COLUMN(AA$1),4,1,TEXT($B25,"dd-mm-yy"))),"")</f>
        <v/>
      </c>
    </row>
    <row r="26" spans="2:17" ht="14.45" customHeight="1" x14ac:dyDescent="0.3">
      <c r="B26" s="55">
        <f ca="1">Auxiliares!F24</f>
        <v>44948</v>
      </c>
      <c r="C26" s="29" t="str">
        <f t="shared" ca="1" si="0"/>
        <v/>
      </c>
      <c r="D26" s="54" t="str" cm="1">
        <f t="array" aca="1" ref="D26" ca="1">IFERROR(INDIRECT(ADDRESS(4,COLUMN(N$1),4,1,TEXT($B26,"dd-mm-yy"))),"")</f>
        <v/>
      </c>
      <c r="E26" s="52" t="str" cm="1">
        <f t="array" aca="1" ref="E26" ca="1">IFERROR(INDIRECT(ADDRESS(4,COLUMN(O$1),4,1,TEXT($B26,"dd-mm-yy"))),"")</f>
        <v/>
      </c>
      <c r="F26" s="81" t="str" cm="1">
        <f t="array" aca="1" ref="F26" ca="1">IFERROR(INDIRECT(ADDRESS(4,COLUMN(P$1),4,1,TEXT($B26,"dd-mm-yy"))),"")</f>
        <v/>
      </c>
      <c r="G26" s="81" t="str" cm="1">
        <f t="array" aca="1" ref="G26" ca="1">IFERROR(INDIRECT(ADDRESS(4,COLUMN(Q$1),4,1,TEXT($B26,"dd-mm-yy"))),"")</f>
        <v/>
      </c>
      <c r="H26" s="81" t="str" cm="1">
        <f t="array" aca="1" ref="H26" ca="1">IFERROR(INDIRECT(ADDRESS(4,COLUMN(R$1),4,1,TEXT($B26,"dd-mm-yy"))),"")</f>
        <v/>
      </c>
      <c r="I26" s="81" t="str" cm="1">
        <f t="array" aca="1" ref="I26" ca="1">IFERROR(INDIRECT(ADDRESS(4,COLUMN(S$1),4,1,TEXT($B26,"dd-mm-yy"))),"")</f>
        <v/>
      </c>
      <c r="J26" s="81" t="str" cm="1">
        <f t="array" aca="1" ref="J26" ca="1">IFERROR(INDIRECT(ADDRESS(4,COLUMN(T$1),4,1,TEXT($B26,"dd-mm-yy"))),"")</f>
        <v/>
      </c>
      <c r="K26" s="81" t="str" cm="1">
        <f t="array" aca="1" ref="K26" ca="1">IFERROR(INDIRECT(ADDRESS(4,COLUMN(U$1),4,1,TEXT($B26,"dd-mm-yy"))),"")</f>
        <v/>
      </c>
      <c r="L26" s="81" t="str" cm="1">
        <f t="array" aca="1" ref="L26" ca="1">IFERROR(INDIRECT(ADDRESS(4,COLUMN(V$1),4,1,TEXT($B26,"dd-mm-yy"))),"")</f>
        <v/>
      </c>
      <c r="M26" s="81" t="str" cm="1">
        <f t="array" aca="1" ref="M26" ca="1">IFERROR(INDIRECT(ADDRESS(4,COLUMN(W$1),4,1,TEXT($B26,"dd-mm-yy"))),"")</f>
        <v/>
      </c>
      <c r="N26" s="53" t="str" cm="1">
        <f t="array" aca="1" ref="N26" ca="1">IFERROR(INDIRECT(ADDRESS(4,COLUMN(X$1),4,1,TEXT($B26,"dd-mm-yy"))),"")</f>
        <v/>
      </c>
      <c r="O26" s="28" t="str" cm="1">
        <f t="array" aca="1" ref="O26" ca="1">IFERROR(INDIRECT(ADDRESS(4,COLUMN(Y$1),4,1,TEXT($B26,"dd-mm-yy"))),"")</f>
        <v/>
      </c>
      <c r="P26" s="82" t="str" cm="1">
        <f t="array" aca="1" ref="P26" ca="1">IFERROR(INDIRECT(ADDRESS(4,COLUMN(Z$1),4,1,TEXT($B26,"dd-mm-yy"))),"")</f>
        <v/>
      </c>
      <c r="Q26" s="83" t="str" cm="1">
        <f t="array" aca="1" ref="Q26" ca="1">IFERROR(INDIRECT(ADDRESS(4,COLUMN(AA$1),4,1,TEXT($B26,"dd-mm-yy"))),"")</f>
        <v/>
      </c>
    </row>
    <row r="27" spans="2:17" ht="14.45" customHeight="1" x14ac:dyDescent="0.3">
      <c r="B27" s="55">
        <f ca="1">Auxiliares!F25</f>
        <v>44949</v>
      </c>
      <c r="C27" s="29" t="str">
        <f t="shared" ca="1" si="0"/>
        <v/>
      </c>
      <c r="D27" s="54" t="str" cm="1">
        <f t="array" aca="1" ref="D27" ca="1">IFERROR(INDIRECT(ADDRESS(4,COLUMN(N$1),4,1,TEXT($B27,"dd-mm-yy"))),"")</f>
        <v/>
      </c>
      <c r="E27" s="52" t="str" cm="1">
        <f t="array" aca="1" ref="E27" ca="1">IFERROR(INDIRECT(ADDRESS(4,COLUMN(O$1),4,1,TEXT($B27,"dd-mm-yy"))),"")</f>
        <v/>
      </c>
      <c r="F27" s="81" t="str" cm="1">
        <f t="array" aca="1" ref="F27" ca="1">IFERROR(INDIRECT(ADDRESS(4,COLUMN(P$1),4,1,TEXT($B27,"dd-mm-yy"))),"")</f>
        <v/>
      </c>
      <c r="G27" s="81" t="str" cm="1">
        <f t="array" aca="1" ref="G27" ca="1">IFERROR(INDIRECT(ADDRESS(4,COLUMN(Q$1),4,1,TEXT($B27,"dd-mm-yy"))),"")</f>
        <v/>
      </c>
      <c r="H27" s="81" t="str" cm="1">
        <f t="array" aca="1" ref="H27" ca="1">IFERROR(INDIRECT(ADDRESS(4,COLUMN(R$1),4,1,TEXT($B27,"dd-mm-yy"))),"")</f>
        <v/>
      </c>
      <c r="I27" s="81" t="str" cm="1">
        <f t="array" aca="1" ref="I27" ca="1">IFERROR(INDIRECT(ADDRESS(4,COLUMN(S$1),4,1,TEXT($B27,"dd-mm-yy"))),"")</f>
        <v/>
      </c>
      <c r="J27" s="81" t="str" cm="1">
        <f t="array" aca="1" ref="J27" ca="1">IFERROR(INDIRECT(ADDRESS(4,COLUMN(T$1),4,1,TEXT($B27,"dd-mm-yy"))),"")</f>
        <v/>
      </c>
      <c r="K27" s="81" t="str" cm="1">
        <f t="array" aca="1" ref="K27" ca="1">IFERROR(INDIRECT(ADDRESS(4,COLUMN(U$1),4,1,TEXT($B27,"dd-mm-yy"))),"")</f>
        <v/>
      </c>
      <c r="L27" s="81" t="str" cm="1">
        <f t="array" aca="1" ref="L27" ca="1">IFERROR(INDIRECT(ADDRESS(4,COLUMN(V$1),4,1,TEXT($B27,"dd-mm-yy"))),"")</f>
        <v/>
      </c>
      <c r="M27" s="81" t="str" cm="1">
        <f t="array" aca="1" ref="M27" ca="1">IFERROR(INDIRECT(ADDRESS(4,COLUMN(W$1),4,1,TEXT($B27,"dd-mm-yy"))),"")</f>
        <v/>
      </c>
      <c r="N27" s="53" t="str" cm="1">
        <f t="array" aca="1" ref="N27" ca="1">IFERROR(INDIRECT(ADDRESS(4,COLUMN(X$1),4,1,TEXT($B27,"dd-mm-yy"))),"")</f>
        <v/>
      </c>
      <c r="O27" s="28" t="str" cm="1">
        <f t="array" aca="1" ref="O27" ca="1">IFERROR(INDIRECT(ADDRESS(4,COLUMN(Y$1),4,1,TEXT($B27,"dd-mm-yy"))),"")</f>
        <v/>
      </c>
      <c r="P27" s="82" t="str" cm="1">
        <f t="array" aca="1" ref="P27" ca="1">IFERROR(INDIRECT(ADDRESS(4,COLUMN(Z$1),4,1,TEXT($B27,"dd-mm-yy"))),"")</f>
        <v/>
      </c>
      <c r="Q27" s="83" t="str" cm="1">
        <f t="array" aca="1" ref="Q27" ca="1">IFERROR(INDIRECT(ADDRESS(4,COLUMN(AA$1),4,1,TEXT($B27,"dd-mm-yy"))),"")</f>
        <v/>
      </c>
    </row>
    <row r="28" spans="2:17" ht="14.45" customHeight="1" x14ac:dyDescent="0.3">
      <c r="B28" s="55">
        <f ca="1">Auxiliares!F26</f>
        <v>44950</v>
      </c>
      <c r="C28" s="29" t="str">
        <f t="shared" ca="1" si="0"/>
        <v/>
      </c>
      <c r="D28" s="54" t="str" cm="1">
        <f t="array" aca="1" ref="D28" ca="1">IFERROR(INDIRECT(ADDRESS(4,COLUMN(N$1),4,1,TEXT($B28,"dd-mm-yy"))),"")</f>
        <v/>
      </c>
      <c r="E28" s="52" t="str" cm="1">
        <f t="array" aca="1" ref="E28" ca="1">IFERROR(INDIRECT(ADDRESS(4,COLUMN(O$1),4,1,TEXT($B28,"dd-mm-yy"))),"")</f>
        <v/>
      </c>
      <c r="F28" s="81" t="str" cm="1">
        <f t="array" aca="1" ref="F28" ca="1">IFERROR(INDIRECT(ADDRESS(4,COLUMN(P$1),4,1,TEXT($B28,"dd-mm-yy"))),"")</f>
        <v/>
      </c>
      <c r="G28" s="81" t="str" cm="1">
        <f t="array" aca="1" ref="G28" ca="1">IFERROR(INDIRECT(ADDRESS(4,COLUMN(Q$1),4,1,TEXT($B28,"dd-mm-yy"))),"")</f>
        <v/>
      </c>
      <c r="H28" s="81" t="str" cm="1">
        <f t="array" aca="1" ref="H28" ca="1">IFERROR(INDIRECT(ADDRESS(4,COLUMN(R$1),4,1,TEXT($B28,"dd-mm-yy"))),"")</f>
        <v/>
      </c>
      <c r="I28" s="81" t="str" cm="1">
        <f t="array" aca="1" ref="I28" ca="1">IFERROR(INDIRECT(ADDRESS(4,COLUMN(S$1),4,1,TEXT($B28,"dd-mm-yy"))),"")</f>
        <v/>
      </c>
      <c r="J28" s="81" t="str" cm="1">
        <f t="array" aca="1" ref="J28" ca="1">IFERROR(INDIRECT(ADDRESS(4,COLUMN(T$1),4,1,TEXT($B28,"dd-mm-yy"))),"")</f>
        <v/>
      </c>
      <c r="K28" s="81" t="str" cm="1">
        <f t="array" aca="1" ref="K28" ca="1">IFERROR(INDIRECT(ADDRESS(4,COLUMN(U$1),4,1,TEXT($B28,"dd-mm-yy"))),"")</f>
        <v/>
      </c>
      <c r="L28" s="81" t="str" cm="1">
        <f t="array" aca="1" ref="L28" ca="1">IFERROR(INDIRECT(ADDRESS(4,COLUMN(V$1),4,1,TEXT($B28,"dd-mm-yy"))),"")</f>
        <v/>
      </c>
      <c r="M28" s="81" t="str" cm="1">
        <f t="array" aca="1" ref="M28" ca="1">IFERROR(INDIRECT(ADDRESS(4,COLUMN(W$1),4,1,TEXT($B28,"dd-mm-yy"))),"")</f>
        <v/>
      </c>
      <c r="N28" s="53" t="str" cm="1">
        <f t="array" aca="1" ref="N28" ca="1">IFERROR(INDIRECT(ADDRESS(4,COLUMN(X$1),4,1,TEXT($B28,"dd-mm-yy"))),"")</f>
        <v/>
      </c>
      <c r="O28" s="28" t="str" cm="1">
        <f t="array" aca="1" ref="O28" ca="1">IFERROR(INDIRECT(ADDRESS(4,COLUMN(Y$1),4,1,TEXT($B28,"dd-mm-yy"))),"")</f>
        <v/>
      </c>
      <c r="P28" s="82" t="str" cm="1">
        <f t="array" aca="1" ref="P28" ca="1">IFERROR(INDIRECT(ADDRESS(4,COLUMN(Z$1),4,1,TEXT($B28,"dd-mm-yy"))),"")</f>
        <v/>
      </c>
      <c r="Q28" s="83" t="str" cm="1">
        <f t="array" aca="1" ref="Q28" ca="1">IFERROR(INDIRECT(ADDRESS(4,COLUMN(AA$1),4,1,TEXT($B28,"dd-mm-yy"))),"")</f>
        <v/>
      </c>
    </row>
    <row r="29" spans="2:17" ht="14.45" customHeight="1" x14ac:dyDescent="0.3">
      <c r="B29" s="55">
        <f ca="1">Auxiliares!F27</f>
        <v>44951</v>
      </c>
      <c r="C29" s="29" t="str">
        <f t="shared" ca="1" si="0"/>
        <v/>
      </c>
      <c r="D29" s="54" t="str" cm="1">
        <f t="array" aca="1" ref="D29" ca="1">IFERROR(INDIRECT(ADDRESS(4,COLUMN(N$1),4,1,TEXT($B29,"dd-mm-yy"))),"")</f>
        <v/>
      </c>
      <c r="E29" s="52" t="str" cm="1">
        <f t="array" aca="1" ref="E29" ca="1">IFERROR(INDIRECT(ADDRESS(4,COLUMN(O$1),4,1,TEXT($B29,"dd-mm-yy"))),"")</f>
        <v/>
      </c>
      <c r="F29" s="81" t="str" cm="1">
        <f t="array" aca="1" ref="F29" ca="1">IFERROR(INDIRECT(ADDRESS(4,COLUMN(P$1),4,1,TEXT($B29,"dd-mm-yy"))),"")</f>
        <v/>
      </c>
      <c r="G29" s="81" t="str" cm="1">
        <f t="array" aca="1" ref="G29" ca="1">IFERROR(INDIRECT(ADDRESS(4,COLUMN(Q$1),4,1,TEXT($B29,"dd-mm-yy"))),"")</f>
        <v/>
      </c>
      <c r="H29" s="81" t="str" cm="1">
        <f t="array" aca="1" ref="H29" ca="1">IFERROR(INDIRECT(ADDRESS(4,COLUMN(R$1),4,1,TEXT($B29,"dd-mm-yy"))),"")</f>
        <v/>
      </c>
      <c r="I29" s="81" t="str" cm="1">
        <f t="array" aca="1" ref="I29" ca="1">IFERROR(INDIRECT(ADDRESS(4,COLUMN(S$1),4,1,TEXT($B29,"dd-mm-yy"))),"")</f>
        <v/>
      </c>
      <c r="J29" s="81" t="str" cm="1">
        <f t="array" aca="1" ref="J29" ca="1">IFERROR(INDIRECT(ADDRESS(4,COLUMN(T$1),4,1,TEXT($B29,"dd-mm-yy"))),"")</f>
        <v/>
      </c>
      <c r="K29" s="81" t="str" cm="1">
        <f t="array" aca="1" ref="K29" ca="1">IFERROR(INDIRECT(ADDRESS(4,COLUMN(U$1),4,1,TEXT($B29,"dd-mm-yy"))),"")</f>
        <v/>
      </c>
      <c r="L29" s="81" t="str" cm="1">
        <f t="array" aca="1" ref="L29" ca="1">IFERROR(INDIRECT(ADDRESS(4,COLUMN(V$1),4,1,TEXT($B29,"dd-mm-yy"))),"")</f>
        <v/>
      </c>
      <c r="M29" s="81" t="str" cm="1">
        <f t="array" aca="1" ref="M29" ca="1">IFERROR(INDIRECT(ADDRESS(4,COLUMN(W$1),4,1,TEXT($B29,"dd-mm-yy"))),"")</f>
        <v/>
      </c>
      <c r="N29" s="53" t="str" cm="1">
        <f t="array" aca="1" ref="N29" ca="1">IFERROR(INDIRECT(ADDRESS(4,COLUMN(X$1),4,1,TEXT($B29,"dd-mm-yy"))),"")</f>
        <v/>
      </c>
      <c r="O29" s="28" t="str" cm="1">
        <f t="array" aca="1" ref="O29" ca="1">IFERROR(INDIRECT(ADDRESS(4,COLUMN(Y$1),4,1,TEXT($B29,"dd-mm-yy"))),"")</f>
        <v/>
      </c>
      <c r="P29" s="82" t="str" cm="1">
        <f t="array" aca="1" ref="P29" ca="1">IFERROR(INDIRECT(ADDRESS(4,COLUMN(Z$1),4,1,TEXT($B29,"dd-mm-yy"))),"")</f>
        <v/>
      </c>
      <c r="Q29" s="83" t="str" cm="1">
        <f t="array" aca="1" ref="Q29" ca="1">IFERROR(INDIRECT(ADDRESS(4,COLUMN(AA$1),4,1,TEXT($B29,"dd-mm-yy"))),"")</f>
        <v/>
      </c>
    </row>
    <row r="30" spans="2:17" ht="14.45" customHeight="1" x14ac:dyDescent="0.3">
      <c r="B30" s="55">
        <f ca="1">Auxiliares!F28</f>
        <v>44952</v>
      </c>
      <c r="C30" s="29" t="str">
        <f t="shared" ca="1" si="0"/>
        <v/>
      </c>
      <c r="D30" s="54" t="str" cm="1">
        <f t="array" aca="1" ref="D30" ca="1">IFERROR(INDIRECT(ADDRESS(4,COLUMN(N$1),4,1,TEXT($B30,"dd-mm-yy"))),"")</f>
        <v/>
      </c>
      <c r="E30" s="52" t="str" cm="1">
        <f t="array" aca="1" ref="E30" ca="1">IFERROR(INDIRECT(ADDRESS(4,COLUMN(O$1),4,1,TEXT($B30,"dd-mm-yy"))),"")</f>
        <v/>
      </c>
      <c r="F30" s="81" t="str" cm="1">
        <f t="array" aca="1" ref="F30" ca="1">IFERROR(INDIRECT(ADDRESS(4,COLUMN(P$1),4,1,TEXT($B30,"dd-mm-yy"))),"")</f>
        <v/>
      </c>
      <c r="G30" s="81" t="str" cm="1">
        <f t="array" aca="1" ref="G30" ca="1">IFERROR(INDIRECT(ADDRESS(4,COLUMN(Q$1),4,1,TEXT($B30,"dd-mm-yy"))),"")</f>
        <v/>
      </c>
      <c r="H30" s="81" t="str" cm="1">
        <f t="array" aca="1" ref="H30" ca="1">IFERROR(INDIRECT(ADDRESS(4,COLUMN(R$1),4,1,TEXT($B30,"dd-mm-yy"))),"")</f>
        <v/>
      </c>
      <c r="I30" s="81" t="str" cm="1">
        <f t="array" aca="1" ref="I30" ca="1">IFERROR(INDIRECT(ADDRESS(4,COLUMN(S$1),4,1,TEXT($B30,"dd-mm-yy"))),"")</f>
        <v/>
      </c>
      <c r="J30" s="81" t="str" cm="1">
        <f t="array" aca="1" ref="J30" ca="1">IFERROR(INDIRECT(ADDRESS(4,COLUMN(T$1),4,1,TEXT($B30,"dd-mm-yy"))),"")</f>
        <v/>
      </c>
      <c r="K30" s="81" t="str" cm="1">
        <f t="array" aca="1" ref="K30" ca="1">IFERROR(INDIRECT(ADDRESS(4,COLUMN(U$1),4,1,TEXT($B30,"dd-mm-yy"))),"")</f>
        <v/>
      </c>
      <c r="L30" s="81" t="str" cm="1">
        <f t="array" aca="1" ref="L30" ca="1">IFERROR(INDIRECT(ADDRESS(4,COLUMN(V$1),4,1,TEXT($B30,"dd-mm-yy"))),"")</f>
        <v/>
      </c>
      <c r="M30" s="81" t="str" cm="1">
        <f t="array" aca="1" ref="M30" ca="1">IFERROR(INDIRECT(ADDRESS(4,COLUMN(W$1),4,1,TEXT($B30,"dd-mm-yy"))),"")</f>
        <v/>
      </c>
      <c r="N30" s="53" t="str" cm="1">
        <f t="array" aca="1" ref="N30" ca="1">IFERROR(INDIRECT(ADDRESS(4,COLUMN(X$1),4,1,TEXT($B30,"dd-mm-yy"))),"")</f>
        <v/>
      </c>
      <c r="O30" s="28" t="str" cm="1">
        <f t="array" aca="1" ref="O30" ca="1">IFERROR(INDIRECT(ADDRESS(4,COLUMN(Y$1),4,1,TEXT($B30,"dd-mm-yy"))),"")</f>
        <v/>
      </c>
      <c r="P30" s="82" t="str" cm="1">
        <f t="array" aca="1" ref="P30" ca="1">IFERROR(INDIRECT(ADDRESS(4,COLUMN(Z$1),4,1,TEXT($B30,"dd-mm-yy"))),"")</f>
        <v/>
      </c>
      <c r="Q30" s="83" t="str" cm="1">
        <f t="array" aca="1" ref="Q30" ca="1">IFERROR(INDIRECT(ADDRESS(4,COLUMN(AA$1),4,1,TEXT($B30,"dd-mm-yy"))),"")</f>
        <v/>
      </c>
    </row>
    <row r="31" spans="2:17" ht="14.45" customHeight="1" x14ac:dyDescent="0.3">
      <c r="B31" s="55">
        <f ca="1">Auxiliares!F29</f>
        <v>44953</v>
      </c>
      <c r="C31" s="29" t="str">
        <f t="shared" ca="1" si="0"/>
        <v/>
      </c>
      <c r="D31" s="54" t="str" cm="1">
        <f t="array" aca="1" ref="D31" ca="1">IFERROR(INDIRECT(ADDRESS(4,COLUMN(N$1),4,1,TEXT($B31,"dd-mm-yy"))),"")</f>
        <v/>
      </c>
      <c r="E31" s="52" t="str" cm="1">
        <f t="array" aca="1" ref="E31" ca="1">IFERROR(INDIRECT(ADDRESS(4,COLUMN(O$1),4,1,TEXT($B31,"dd-mm-yy"))),"")</f>
        <v/>
      </c>
      <c r="F31" s="81" t="str" cm="1">
        <f t="array" aca="1" ref="F31" ca="1">IFERROR(INDIRECT(ADDRESS(4,COLUMN(P$1),4,1,TEXT($B31,"dd-mm-yy"))),"")</f>
        <v/>
      </c>
      <c r="G31" s="81" t="str" cm="1">
        <f t="array" aca="1" ref="G31" ca="1">IFERROR(INDIRECT(ADDRESS(4,COLUMN(Q$1),4,1,TEXT($B31,"dd-mm-yy"))),"")</f>
        <v/>
      </c>
      <c r="H31" s="81" t="str" cm="1">
        <f t="array" aca="1" ref="H31" ca="1">IFERROR(INDIRECT(ADDRESS(4,COLUMN(R$1),4,1,TEXT($B31,"dd-mm-yy"))),"")</f>
        <v/>
      </c>
      <c r="I31" s="81" t="str" cm="1">
        <f t="array" aca="1" ref="I31" ca="1">IFERROR(INDIRECT(ADDRESS(4,COLUMN(S$1),4,1,TEXT($B31,"dd-mm-yy"))),"")</f>
        <v/>
      </c>
      <c r="J31" s="81" t="str" cm="1">
        <f t="array" aca="1" ref="J31" ca="1">IFERROR(INDIRECT(ADDRESS(4,COLUMN(T$1),4,1,TEXT($B31,"dd-mm-yy"))),"")</f>
        <v/>
      </c>
      <c r="K31" s="81" t="str" cm="1">
        <f t="array" aca="1" ref="K31" ca="1">IFERROR(INDIRECT(ADDRESS(4,COLUMN(U$1),4,1,TEXT($B31,"dd-mm-yy"))),"")</f>
        <v/>
      </c>
      <c r="L31" s="81" t="str" cm="1">
        <f t="array" aca="1" ref="L31" ca="1">IFERROR(INDIRECT(ADDRESS(4,COLUMN(V$1),4,1,TEXT($B31,"dd-mm-yy"))),"")</f>
        <v/>
      </c>
      <c r="M31" s="81" t="str" cm="1">
        <f t="array" aca="1" ref="M31" ca="1">IFERROR(INDIRECT(ADDRESS(4,COLUMN(W$1),4,1,TEXT($B31,"dd-mm-yy"))),"")</f>
        <v/>
      </c>
      <c r="N31" s="53" t="str" cm="1">
        <f t="array" aca="1" ref="N31" ca="1">IFERROR(INDIRECT(ADDRESS(4,COLUMN(X$1),4,1,TEXT($B31,"dd-mm-yy"))),"")</f>
        <v/>
      </c>
      <c r="O31" s="28" t="str" cm="1">
        <f t="array" aca="1" ref="O31" ca="1">IFERROR(INDIRECT(ADDRESS(4,COLUMN(Y$1),4,1,TEXT($B31,"dd-mm-yy"))),"")</f>
        <v/>
      </c>
      <c r="P31" s="82" t="str" cm="1">
        <f t="array" aca="1" ref="P31" ca="1">IFERROR(INDIRECT(ADDRESS(4,COLUMN(Z$1),4,1,TEXT($B31,"dd-mm-yy"))),"")</f>
        <v/>
      </c>
      <c r="Q31" s="83" t="str" cm="1">
        <f t="array" aca="1" ref="Q31" ca="1">IFERROR(INDIRECT(ADDRESS(4,COLUMN(AA$1),4,1,TEXT($B31,"dd-mm-yy"))),"")</f>
        <v/>
      </c>
    </row>
    <row r="32" spans="2:17" ht="14.45" customHeight="1" x14ac:dyDescent="0.3">
      <c r="B32" s="55">
        <f ca="1">Auxiliares!F30</f>
        <v>44954</v>
      </c>
      <c r="C32" s="29" t="str">
        <f t="shared" ca="1" si="0"/>
        <v/>
      </c>
      <c r="D32" s="54" t="str" cm="1">
        <f t="array" aca="1" ref="D32" ca="1">IFERROR(INDIRECT(ADDRESS(4,COLUMN(N$1),4,1,TEXT($B32,"dd-mm-yy"))),"")</f>
        <v/>
      </c>
      <c r="E32" s="52" t="str" cm="1">
        <f t="array" aca="1" ref="E32" ca="1">IFERROR(INDIRECT(ADDRESS(4,COLUMN(O$1),4,1,TEXT($B32,"dd-mm-yy"))),"")</f>
        <v/>
      </c>
      <c r="F32" s="81" t="str" cm="1">
        <f t="array" aca="1" ref="F32" ca="1">IFERROR(INDIRECT(ADDRESS(4,COLUMN(P$1),4,1,TEXT($B32,"dd-mm-yy"))),"")</f>
        <v/>
      </c>
      <c r="G32" s="81" t="str" cm="1">
        <f t="array" aca="1" ref="G32" ca="1">IFERROR(INDIRECT(ADDRESS(4,COLUMN(Q$1),4,1,TEXT($B32,"dd-mm-yy"))),"")</f>
        <v/>
      </c>
      <c r="H32" s="81" t="str" cm="1">
        <f t="array" aca="1" ref="H32" ca="1">IFERROR(INDIRECT(ADDRESS(4,COLUMN(R$1),4,1,TEXT($B32,"dd-mm-yy"))),"")</f>
        <v/>
      </c>
      <c r="I32" s="81" t="str" cm="1">
        <f t="array" aca="1" ref="I32" ca="1">IFERROR(INDIRECT(ADDRESS(4,COLUMN(S$1),4,1,TEXT($B32,"dd-mm-yy"))),"")</f>
        <v/>
      </c>
      <c r="J32" s="81" t="str" cm="1">
        <f t="array" aca="1" ref="J32" ca="1">IFERROR(INDIRECT(ADDRESS(4,COLUMN(T$1),4,1,TEXT($B32,"dd-mm-yy"))),"")</f>
        <v/>
      </c>
      <c r="K32" s="81" t="str" cm="1">
        <f t="array" aca="1" ref="K32" ca="1">IFERROR(INDIRECT(ADDRESS(4,COLUMN(U$1),4,1,TEXT($B32,"dd-mm-yy"))),"")</f>
        <v/>
      </c>
      <c r="L32" s="81" t="str" cm="1">
        <f t="array" aca="1" ref="L32" ca="1">IFERROR(INDIRECT(ADDRESS(4,COLUMN(V$1),4,1,TEXT($B32,"dd-mm-yy"))),"")</f>
        <v/>
      </c>
      <c r="M32" s="81" t="str" cm="1">
        <f t="array" aca="1" ref="M32" ca="1">IFERROR(INDIRECT(ADDRESS(4,COLUMN(W$1),4,1,TEXT($B32,"dd-mm-yy"))),"")</f>
        <v/>
      </c>
      <c r="N32" s="53" t="str" cm="1">
        <f t="array" aca="1" ref="N32" ca="1">IFERROR(INDIRECT(ADDRESS(4,COLUMN(X$1),4,1,TEXT($B32,"dd-mm-yy"))),"")</f>
        <v/>
      </c>
      <c r="O32" s="28" t="str" cm="1">
        <f t="array" aca="1" ref="O32" ca="1">IFERROR(INDIRECT(ADDRESS(4,COLUMN(Y$1),4,1,TEXT($B32,"dd-mm-yy"))),"")</f>
        <v/>
      </c>
      <c r="P32" s="82" t="str" cm="1">
        <f t="array" aca="1" ref="P32" ca="1">IFERROR(INDIRECT(ADDRESS(4,COLUMN(Z$1),4,1,TEXT($B32,"dd-mm-yy"))),"")</f>
        <v/>
      </c>
      <c r="Q32" s="83" t="str" cm="1">
        <f t="array" aca="1" ref="Q32" ca="1">IFERROR(INDIRECT(ADDRESS(4,COLUMN(AA$1),4,1,TEXT($B32,"dd-mm-yy"))),"")</f>
        <v/>
      </c>
    </row>
    <row r="33" spans="2:17" ht="14.45" customHeight="1" x14ac:dyDescent="0.3">
      <c r="B33" s="55">
        <f ca="1">Auxiliares!F31</f>
        <v>44955</v>
      </c>
      <c r="C33" s="29" t="str">
        <f t="shared" ca="1" si="0"/>
        <v/>
      </c>
      <c r="D33" s="54" t="str" cm="1">
        <f t="array" aca="1" ref="D33" ca="1">IFERROR(INDIRECT(ADDRESS(4,COLUMN(N$1),4,1,TEXT($B33,"dd-mm-yy"))),"")</f>
        <v/>
      </c>
      <c r="E33" s="52" t="str" cm="1">
        <f t="array" aca="1" ref="E33" ca="1">IFERROR(INDIRECT(ADDRESS(4,COLUMN(O$1),4,1,TEXT($B33,"dd-mm-yy"))),"")</f>
        <v/>
      </c>
      <c r="F33" s="81" t="str" cm="1">
        <f t="array" aca="1" ref="F33" ca="1">IFERROR(INDIRECT(ADDRESS(4,COLUMN(P$1),4,1,TEXT($B33,"dd-mm-yy"))),"")</f>
        <v/>
      </c>
      <c r="G33" s="81" t="str" cm="1">
        <f t="array" aca="1" ref="G33" ca="1">IFERROR(INDIRECT(ADDRESS(4,COLUMN(Q$1),4,1,TEXT($B33,"dd-mm-yy"))),"")</f>
        <v/>
      </c>
      <c r="H33" s="81" t="str" cm="1">
        <f t="array" aca="1" ref="H33" ca="1">IFERROR(INDIRECT(ADDRESS(4,COLUMN(R$1),4,1,TEXT($B33,"dd-mm-yy"))),"")</f>
        <v/>
      </c>
      <c r="I33" s="81" t="str" cm="1">
        <f t="array" aca="1" ref="I33" ca="1">IFERROR(INDIRECT(ADDRESS(4,COLUMN(S$1),4,1,TEXT($B33,"dd-mm-yy"))),"")</f>
        <v/>
      </c>
      <c r="J33" s="81" t="str" cm="1">
        <f t="array" aca="1" ref="J33" ca="1">IFERROR(INDIRECT(ADDRESS(4,COLUMN(T$1),4,1,TEXT($B33,"dd-mm-yy"))),"")</f>
        <v/>
      </c>
      <c r="K33" s="81" t="str" cm="1">
        <f t="array" aca="1" ref="K33" ca="1">IFERROR(INDIRECT(ADDRESS(4,COLUMN(U$1),4,1,TEXT($B33,"dd-mm-yy"))),"")</f>
        <v/>
      </c>
      <c r="L33" s="81" t="str" cm="1">
        <f t="array" aca="1" ref="L33" ca="1">IFERROR(INDIRECT(ADDRESS(4,COLUMN(V$1),4,1,TEXT($B33,"dd-mm-yy"))),"")</f>
        <v/>
      </c>
      <c r="M33" s="81" t="str" cm="1">
        <f t="array" aca="1" ref="M33" ca="1">IFERROR(INDIRECT(ADDRESS(4,COLUMN(W$1),4,1,TEXT($B33,"dd-mm-yy"))),"")</f>
        <v/>
      </c>
      <c r="N33" s="53" t="str" cm="1">
        <f t="array" aca="1" ref="N33" ca="1">IFERROR(INDIRECT(ADDRESS(4,COLUMN(X$1),4,1,TEXT($B33,"dd-mm-yy"))),"")</f>
        <v/>
      </c>
      <c r="O33" s="28" t="str" cm="1">
        <f t="array" aca="1" ref="O33" ca="1">IFERROR(INDIRECT(ADDRESS(4,COLUMN(Y$1),4,1,TEXT($B33,"dd-mm-yy"))),"")</f>
        <v/>
      </c>
      <c r="P33" s="82" t="str" cm="1">
        <f t="array" aca="1" ref="P33" ca="1">IFERROR(INDIRECT(ADDRESS(4,COLUMN(Z$1),4,1,TEXT($B33,"dd-mm-yy"))),"")</f>
        <v/>
      </c>
      <c r="Q33" s="83" t="str" cm="1">
        <f t="array" aca="1" ref="Q33" ca="1">IFERROR(INDIRECT(ADDRESS(4,COLUMN(AA$1),4,1,TEXT($B33,"dd-mm-yy"))),"")</f>
        <v/>
      </c>
    </row>
    <row r="34" spans="2:17" ht="14.45" customHeight="1" x14ac:dyDescent="0.3">
      <c r="B34" s="55">
        <f ca="1">Auxiliares!F32</f>
        <v>44956</v>
      </c>
      <c r="C34" s="29" t="str">
        <f t="shared" ca="1" si="0"/>
        <v/>
      </c>
      <c r="D34" s="54" t="str" cm="1">
        <f t="array" aca="1" ref="D34" ca="1">IFERROR(INDIRECT(ADDRESS(4,COLUMN(N$1),4,1,TEXT($B34,"dd-mm-yy"))),"")</f>
        <v/>
      </c>
      <c r="E34" s="52" t="str" cm="1">
        <f t="array" aca="1" ref="E34" ca="1">IFERROR(INDIRECT(ADDRESS(4,COLUMN(O$1),4,1,TEXT($B34,"dd-mm-yy"))),"")</f>
        <v/>
      </c>
      <c r="F34" s="81" t="str" cm="1">
        <f t="array" aca="1" ref="F34" ca="1">IFERROR(INDIRECT(ADDRESS(4,COLUMN(P$1),4,1,TEXT($B34,"dd-mm-yy"))),"")</f>
        <v/>
      </c>
      <c r="G34" s="81" t="str" cm="1">
        <f t="array" aca="1" ref="G34" ca="1">IFERROR(INDIRECT(ADDRESS(4,COLUMN(Q$1),4,1,TEXT($B34,"dd-mm-yy"))),"")</f>
        <v/>
      </c>
      <c r="H34" s="81" t="str" cm="1">
        <f t="array" aca="1" ref="H34" ca="1">IFERROR(INDIRECT(ADDRESS(4,COLUMN(R$1),4,1,TEXT($B34,"dd-mm-yy"))),"")</f>
        <v/>
      </c>
      <c r="I34" s="81" t="str" cm="1">
        <f t="array" aca="1" ref="I34" ca="1">IFERROR(INDIRECT(ADDRESS(4,COLUMN(S$1),4,1,TEXT($B34,"dd-mm-yy"))),"")</f>
        <v/>
      </c>
      <c r="J34" s="81" t="str" cm="1">
        <f t="array" aca="1" ref="J34" ca="1">IFERROR(INDIRECT(ADDRESS(4,COLUMN(T$1),4,1,TEXT($B34,"dd-mm-yy"))),"")</f>
        <v/>
      </c>
      <c r="K34" s="81" t="str" cm="1">
        <f t="array" aca="1" ref="K34" ca="1">IFERROR(INDIRECT(ADDRESS(4,COLUMN(U$1),4,1,TEXT($B34,"dd-mm-yy"))),"")</f>
        <v/>
      </c>
      <c r="L34" s="81" t="str" cm="1">
        <f t="array" aca="1" ref="L34" ca="1">IFERROR(INDIRECT(ADDRESS(4,COLUMN(V$1),4,1,TEXT($B34,"dd-mm-yy"))),"")</f>
        <v/>
      </c>
      <c r="M34" s="81" t="str" cm="1">
        <f t="array" aca="1" ref="M34" ca="1">IFERROR(INDIRECT(ADDRESS(4,COLUMN(W$1),4,1,TEXT($B34,"dd-mm-yy"))),"")</f>
        <v/>
      </c>
      <c r="N34" s="53" t="str" cm="1">
        <f t="array" aca="1" ref="N34" ca="1">IFERROR(INDIRECT(ADDRESS(4,COLUMN(X$1),4,1,TEXT($B34,"dd-mm-yy"))),"")</f>
        <v/>
      </c>
      <c r="O34" s="28" t="str" cm="1">
        <f t="array" aca="1" ref="O34" ca="1">IFERROR(INDIRECT(ADDRESS(4,COLUMN(Y$1),4,1,TEXT($B34,"dd-mm-yy"))),"")</f>
        <v/>
      </c>
      <c r="P34" s="82" t="str" cm="1">
        <f t="array" aca="1" ref="P34" ca="1">IFERROR(INDIRECT(ADDRESS(4,COLUMN(Z$1),4,1,TEXT($B34,"dd-mm-yy"))),"")</f>
        <v/>
      </c>
      <c r="Q34" s="83" t="str" cm="1">
        <f t="array" aca="1" ref="Q34" ca="1">IFERROR(INDIRECT(ADDRESS(4,COLUMN(AA$1),4,1,TEXT($B34,"dd-mm-yy"))),"")</f>
        <v/>
      </c>
    </row>
    <row r="35" spans="2:17" ht="14.45" customHeight="1" x14ac:dyDescent="0.3">
      <c r="B35" s="65">
        <f ca="1">Auxiliares!F33</f>
        <v>44957</v>
      </c>
      <c r="C35" s="66" t="str">
        <f t="shared" ca="1" si="0"/>
        <v/>
      </c>
      <c r="D35" s="67" t="str" cm="1">
        <f t="array" aca="1" ref="D35" ca="1">IFERROR(INDIRECT(ADDRESS(4,COLUMN(N$1),4,1,TEXT($B35,"dd-mm-yy"))),"")</f>
        <v/>
      </c>
      <c r="E35" s="68" t="str" cm="1">
        <f t="array" aca="1" ref="E35" ca="1">IFERROR(INDIRECT(ADDRESS(4,COLUMN(O$1),4,1,TEXT($B35,"dd-mm-yy"))),"")</f>
        <v/>
      </c>
      <c r="F35" s="84" t="str" cm="1">
        <f t="array" aca="1" ref="F35" ca="1">IFERROR(INDIRECT(ADDRESS(4,COLUMN(P$1),4,1,TEXT($B35,"dd-mm-yy"))),"")</f>
        <v/>
      </c>
      <c r="G35" s="84" t="str" cm="1">
        <f t="array" aca="1" ref="G35" ca="1">IFERROR(INDIRECT(ADDRESS(4,COLUMN(Q$1),4,1,TEXT($B35,"dd-mm-yy"))),"")</f>
        <v/>
      </c>
      <c r="H35" s="84" t="str" cm="1">
        <f t="array" aca="1" ref="H35" ca="1">IFERROR(INDIRECT(ADDRESS(4,COLUMN(R$1),4,1,TEXT($B35,"dd-mm-yy"))),"")</f>
        <v/>
      </c>
      <c r="I35" s="84" t="str" cm="1">
        <f t="array" aca="1" ref="I35" ca="1">IFERROR(INDIRECT(ADDRESS(4,COLUMN(S$1),4,1,TEXT($B35,"dd-mm-yy"))),"")</f>
        <v/>
      </c>
      <c r="J35" s="84" t="str" cm="1">
        <f t="array" aca="1" ref="J35" ca="1">IFERROR(INDIRECT(ADDRESS(4,COLUMN(T$1),4,1,TEXT($B35,"dd-mm-yy"))),"")</f>
        <v/>
      </c>
      <c r="K35" s="84" t="str" cm="1">
        <f t="array" aca="1" ref="K35" ca="1">IFERROR(INDIRECT(ADDRESS(4,COLUMN(U$1),4,1,TEXT($B35,"dd-mm-yy"))),"")</f>
        <v/>
      </c>
      <c r="L35" s="84" t="str" cm="1">
        <f t="array" aca="1" ref="L35" ca="1">IFERROR(INDIRECT(ADDRESS(4,COLUMN(V$1),4,1,TEXT($B35,"dd-mm-yy"))),"")</f>
        <v/>
      </c>
      <c r="M35" s="84" t="str" cm="1">
        <f t="array" aca="1" ref="M35" ca="1">IFERROR(INDIRECT(ADDRESS(4,COLUMN(W$1),4,1,TEXT($B35,"dd-mm-yy"))),"")</f>
        <v/>
      </c>
      <c r="N35" s="69" t="str" cm="1">
        <f t="array" aca="1" ref="N35" ca="1">IFERROR(INDIRECT(ADDRESS(4,COLUMN(X$1),4,1,TEXT($B35,"dd-mm-yy"))),"")</f>
        <v/>
      </c>
      <c r="O35" s="70" t="str" cm="1">
        <f t="array" aca="1" ref="O35" ca="1">IFERROR(INDIRECT(ADDRESS(4,COLUMN(Y$1),4,1,TEXT($B35,"dd-mm-yy"))),"")</f>
        <v/>
      </c>
      <c r="P35" s="85" t="str" cm="1">
        <f t="array" aca="1" ref="P35" ca="1">IFERROR(INDIRECT(ADDRESS(4,COLUMN(Z$1),4,1,TEXT($B35,"dd-mm-yy"))),"")</f>
        <v/>
      </c>
      <c r="Q35" s="86" t="str" cm="1">
        <f t="array" aca="1" ref="Q35" ca="1">IFERROR(INDIRECT(ADDRESS(4,COLUMN(AA$1),4,1,TEXT($B35,"dd-mm-yy"))),"")</f>
        <v/>
      </c>
    </row>
  </sheetData>
  <sheetProtection selectLockedCells="1"/>
  <mergeCells count="1">
    <mergeCell ref="B2:Q2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614A6-A8EC-4D14-8D5D-64C8AB0DDDC9}">
  <sheetPr codeName="Hoja5">
    <tabColor theme="6"/>
  </sheetPr>
  <dimension ref="B1:QL36"/>
  <sheetViews>
    <sheetView showGridLines="0" zoomScale="90" zoomScaleNormal="90" workbookViewId="0">
      <pane xSplit="19" ySplit="6" topLeftCell="T7" activePane="bottomRight" state="frozen"/>
      <selection pane="topRight" activeCell="T1" sqref="T1"/>
      <selection pane="bottomLeft" activeCell="A7" sqref="A7"/>
      <selection pane="bottomRight" activeCell="B6" sqref="B6"/>
    </sheetView>
  </sheetViews>
  <sheetFormatPr baseColWidth="10" defaultColWidth="5.25" defaultRowHeight="14.45" customHeight="1" outlineLevelCol="1" x14ac:dyDescent="0.3"/>
  <cols>
    <col min="1" max="1" width="3.75" customWidth="1"/>
    <col min="2" max="2" width="10.25" customWidth="1"/>
    <col min="3" max="3" width="30.25" customWidth="1"/>
    <col min="4" max="5" width="6.875" customWidth="1"/>
    <col min="6" max="7" width="5.25" customWidth="1"/>
    <col min="8" max="15" width="5.25" hidden="1" customWidth="1" outlineLevel="1"/>
    <col min="16" max="16" width="5.25" customWidth="1" collapsed="1"/>
    <col min="17" max="17" width="5.25" customWidth="1"/>
    <col min="18" max="19" width="5.25" hidden="1" customWidth="1" outlineLevel="1"/>
    <col min="20" max="20" width="5.25" customWidth="1" collapsed="1"/>
    <col min="22" max="29" width="5.25" hidden="1" customWidth="1" outlineLevel="1"/>
    <col min="30" max="30" width="5.25" collapsed="1"/>
    <col min="32" max="33" width="5.25" hidden="1" customWidth="1" outlineLevel="1"/>
    <col min="34" max="34" width="5.25" collapsed="1"/>
    <col min="36" max="43" width="5.25" hidden="1" customWidth="1" outlineLevel="1"/>
    <col min="44" max="44" width="5.25" collapsed="1"/>
    <col min="46" max="47" width="5.25" hidden="1" customWidth="1" outlineLevel="1"/>
    <col min="48" max="48" width="5.25" collapsed="1"/>
    <col min="50" max="57" width="5.25" hidden="1" customWidth="1" outlineLevel="1"/>
    <col min="58" max="58" width="5.25" collapsed="1"/>
    <col min="60" max="61" width="5.25" hidden="1" customWidth="1" outlineLevel="1"/>
    <col min="62" max="62" width="5.25" collapsed="1"/>
    <col min="64" max="71" width="5.25" hidden="1" customWidth="1" outlineLevel="1"/>
    <col min="72" max="72" width="5.25" collapsed="1"/>
    <col min="74" max="75" width="5.25" hidden="1" customWidth="1" outlineLevel="1"/>
    <col min="76" max="76" width="5.25" collapsed="1"/>
    <col min="78" max="85" width="5.25" hidden="1" customWidth="1" outlineLevel="1"/>
    <col min="86" max="86" width="5.25" collapsed="1"/>
    <col min="88" max="89" width="5.25" hidden="1" customWidth="1" outlineLevel="1"/>
    <col min="90" max="90" width="5.25" collapsed="1"/>
    <col min="92" max="99" width="5.25" hidden="1" customWidth="1" outlineLevel="1"/>
    <col min="100" max="100" width="5.25" collapsed="1"/>
    <col min="102" max="103" width="5.25" hidden="1" customWidth="1" outlineLevel="1"/>
    <col min="104" max="104" width="5.25" collapsed="1"/>
    <col min="106" max="113" width="5.25" hidden="1" customWidth="1" outlineLevel="1"/>
    <col min="114" max="114" width="5.25" collapsed="1"/>
    <col min="116" max="117" width="5.25" hidden="1" customWidth="1" outlineLevel="1"/>
    <col min="118" max="118" width="5.25" collapsed="1"/>
    <col min="120" max="127" width="5.25" hidden="1" customWidth="1" outlineLevel="1"/>
    <col min="128" max="128" width="5.25" collapsed="1"/>
    <col min="130" max="131" width="5.25" hidden="1" customWidth="1" outlineLevel="1"/>
    <col min="132" max="132" width="5.25" collapsed="1"/>
    <col min="134" max="141" width="5.25" hidden="1" customWidth="1" outlineLevel="1"/>
    <col min="142" max="142" width="5.25" collapsed="1"/>
    <col min="144" max="145" width="5.25" hidden="1" customWidth="1" outlineLevel="1"/>
    <col min="146" max="146" width="5.25" collapsed="1"/>
    <col min="148" max="155" width="5.25" hidden="1" customWidth="1" outlineLevel="1"/>
    <col min="156" max="156" width="5.25" collapsed="1"/>
    <col min="158" max="159" width="5.25" hidden="1" customWidth="1" outlineLevel="1"/>
    <col min="160" max="160" width="5.25" collapsed="1"/>
    <col min="162" max="169" width="5.25" hidden="1" customWidth="1" outlineLevel="1"/>
    <col min="170" max="170" width="5.25" collapsed="1"/>
    <col min="172" max="173" width="5.25" hidden="1" customWidth="1" outlineLevel="1"/>
    <col min="174" max="174" width="5.25" collapsed="1"/>
    <col min="176" max="183" width="5.25" hidden="1" customWidth="1" outlineLevel="1"/>
    <col min="184" max="184" width="5.25" collapsed="1"/>
    <col min="186" max="187" width="5.25" hidden="1" customWidth="1" outlineLevel="1"/>
    <col min="188" max="188" width="5.25" collapsed="1"/>
    <col min="190" max="197" width="5.25" hidden="1" customWidth="1" outlineLevel="1"/>
    <col min="198" max="198" width="5.25" collapsed="1"/>
    <col min="200" max="201" width="5.25" hidden="1" customWidth="1" outlineLevel="1"/>
    <col min="202" max="202" width="5.25" collapsed="1"/>
    <col min="204" max="211" width="5.25" hidden="1" customWidth="1" outlineLevel="1"/>
    <col min="212" max="212" width="5.25" collapsed="1"/>
    <col min="214" max="215" width="5.25" hidden="1" customWidth="1" outlineLevel="1"/>
    <col min="216" max="216" width="5.25" collapsed="1"/>
    <col min="218" max="225" width="5.25" hidden="1" customWidth="1" outlineLevel="1"/>
    <col min="226" max="226" width="5.25" collapsed="1"/>
    <col min="228" max="229" width="5.25" hidden="1" customWidth="1" outlineLevel="1"/>
    <col min="230" max="230" width="5.25" collapsed="1"/>
    <col min="232" max="239" width="5.25" hidden="1" customWidth="1" outlineLevel="1"/>
    <col min="240" max="240" width="5.25" collapsed="1"/>
    <col min="242" max="243" width="5.25" hidden="1" customWidth="1" outlineLevel="1"/>
    <col min="244" max="244" width="5.25" collapsed="1"/>
    <col min="246" max="253" width="5.25" hidden="1" customWidth="1" outlineLevel="1"/>
    <col min="254" max="254" width="5.25" collapsed="1"/>
    <col min="256" max="257" width="5.25" hidden="1" customWidth="1" outlineLevel="1"/>
    <col min="258" max="258" width="5.25" collapsed="1"/>
    <col min="260" max="267" width="5.25" hidden="1" customWidth="1" outlineLevel="1"/>
    <col min="268" max="268" width="5.25" collapsed="1"/>
    <col min="270" max="271" width="5.25" hidden="1" customWidth="1" outlineLevel="1"/>
    <col min="272" max="272" width="5.25" collapsed="1"/>
    <col min="274" max="281" width="5.25" hidden="1" customWidth="1" outlineLevel="1"/>
    <col min="282" max="282" width="5.25" collapsed="1"/>
    <col min="284" max="285" width="5.25" hidden="1" customWidth="1" outlineLevel="1"/>
    <col min="286" max="286" width="5.25" collapsed="1"/>
    <col min="288" max="295" width="5.25" hidden="1" customWidth="1" outlineLevel="1"/>
    <col min="296" max="296" width="5.25" collapsed="1"/>
    <col min="298" max="299" width="5.25" hidden="1" customWidth="1" outlineLevel="1"/>
    <col min="300" max="300" width="5.25" collapsed="1"/>
    <col min="302" max="309" width="5.25" hidden="1" customWidth="1" outlineLevel="1"/>
    <col min="310" max="310" width="5.25" collapsed="1"/>
    <col min="312" max="313" width="5.25" hidden="1" customWidth="1" outlineLevel="1"/>
    <col min="314" max="314" width="5.25" collapsed="1"/>
    <col min="316" max="323" width="5.25" hidden="1" customWidth="1" outlineLevel="1"/>
    <col min="324" max="324" width="5.25" collapsed="1"/>
    <col min="326" max="327" width="5.25" hidden="1" customWidth="1" outlineLevel="1"/>
    <col min="328" max="328" width="5.25" collapsed="1"/>
    <col min="330" max="337" width="5.25" hidden="1" customWidth="1" outlineLevel="1"/>
    <col min="338" max="338" width="5.25" collapsed="1"/>
    <col min="340" max="341" width="5.25" hidden="1" customWidth="1" outlineLevel="1"/>
    <col min="342" max="342" width="5.25" collapsed="1"/>
    <col min="344" max="351" width="5.25" hidden="1" customWidth="1" outlineLevel="1"/>
    <col min="352" max="352" width="5.25" collapsed="1"/>
    <col min="354" max="355" width="5.25" hidden="1" customWidth="1" outlineLevel="1"/>
    <col min="356" max="356" width="5.25" collapsed="1"/>
    <col min="358" max="365" width="5.25" hidden="1" customWidth="1" outlineLevel="1"/>
    <col min="366" max="366" width="5.25" collapsed="1"/>
    <col min="368" max="369" width="5.25" hidden="1" customWidth="1" outlineLevel="1"/>
    <col min="370" max="370" width="5.25" collapsed="1"/>
    <col min="372" max="379" width="5.25" hidden="1" customWidth="1" outlineLevel="1"/>
    <col min="380" max="380" width="5.25" collapsed="1"/>
    <col min="382" max="383" width="5.25" hidden="1" customWidth="1" outlineLevel="1"/>
    <col min="384" max="384" width="5.25" collapsed="1"/>
    <col min="386" max="393" width="5.25" hidden="1" customWidth="1" outlineLevel="1"/>
    <col min="394" max="394" width="5.25" collapsed="1"/>
    <col min="396" max="397" width="5.25" hidden="1" customWidth="1" outlineLevel="1"/>
    <col min="398" max="398" width="5.25" collapsed="1"/>
    <col min="400" max="407" width="5.25" hidden="1" customWidth="1" outlineLevel="1"/>
    <col min="408" max="408" width="5.25" collapsed="1"/>
    <col min="410" max="411" width="5.25" hidden="1" customWidth="1" outlineLevel="1"/>
    <col min="412" max="412" width="5.25" collapsed="1"/>
    <col min="414" max="421" width="5.25" hidden="1" customWidth="1" outlineLevel="1"/>
    <col min="422" max="422" width="5.25" collapsed="1"/>
    <col min="424" max="425" width="5.25" hidden="1" customWidth="1" outlineLevel="1"/>
    <col min="426" max="426" width="5.25" collapsed="1"/>
    <col min="428" max="435" width="5.25" hidden="1" customWidth="1" outlineLevel="1"/>
    <col min="436" max="436" width="5.25" collapsed="1"/>
    <col min="438" max="439" width="5.25" hidden="1" customWidth="1" outlineLevel="1"/>
    <col min="440" max="440" width="5.25" collapsed="1"/>
    <col min="442" max="449" width="5.25" hidden="1" customWidth="1" outlineLevel="1"/>
    <col min="450" max="450" width="5.25" collapsed="1"/>
    <col min="452" max="453" width="5.25" hidden="1" customWidth="1" outlineLevel="1"/>
    <col min="454" max="454" width="5.25" collapsed="1"/>
  </cols>
  <sheetData>
    <row r="1" spans="2:453" ht="16.5" x14ac:dyDescent="0.3"/>
    <row r="2" spans="2:453" ht="29.25" thickBot="1" x14ac:dyDescent="0.35">
      <c r="B2" s="133" t="s">
        <v>252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2:453" s="87" customFormat="1" ht="13.9" customHeight="1" x14ac:dyDescent="0.3"/>
    <row r="4" spans="2:453" s="87" customFormat="1" ht="13.9" customHeight="1" x14ac:dyDescent="0.3">
      <c r="C4" s="88" t="s">
        <v>249</v>
      </c>
      <c r="D4" s="89">
        <f ca="1">NETWORKDAYS(Auxiliares!F3,EOMONTH(Auxiliares!F3,0))</f>
        <v>22</v>
      </c>
      <c r="E4" s="88"/>
      <c r="T4" s="92" t="s">
        <v>157</v>
      </c>
      <c r="U4" s="92" t="s">
        <v>158</v>
      </c>
      <c r="V4" s="92" t="s">
        <v>128</v>
      </c>
      <c r="W4" s="92" t="s">
        <v>126</v>
      </c>
      <c r="X4" s="92" t="s">
        <v>166</v>
      </c>
      <c r="Y4" s="92" t="s">
        <v>167</v>
      </c>
      <c r="Z4" s="92" t="s">
        <v>168</v>
      </c>
      <c r="AA4" s="92" t="s">
        <v>165</v>
      </c>
      <c r="AB4" s="92" t="s">
        <v>169</v>
      </c>
      <c r="AC4" s="92" t="s">
        <v>170</v>
      </c>
      <c r="AD4" s="92" t="s">
        <v>160</v>
      </c>
      <c r="AE4" s="92" t="s">
        <v>161</v>
      </c>
      <c r="AF4" s="92" t="s">
        <v>130</v>
      </c>
      <c r="AG4" s="92" t="s">
        <v>154</v>
      </c>
      <c r="AH4" s="92" t="s">
        <v>157</v>
      </c>
      <c r="AI4" s="92" t="s">
        <v>158</v>
      </c>
      <c r="AJ4" s="92" t="s">
        <v>128</v>
      </c>
      <c r="AK4" s="92" t="s">
        <v>126</v>
      </c>
      <c r="AL4" s="92" t="s">
        <v>166</v>
      </c>
      <c r="AM4" s="92" t="s">
        <v>167</v>
      </c>
      <c r="AN4" s="92" t="s">
        <v>168</v>
      </c>
      <c r="AO4" s="92" t="s">
        <v>165</v>
      </c>
      <c r="AP4" s="92" t="s">
        <v>169</v>
      </c>
      <c r="AQ4" s="92" t="s">
        <v>170</v>
      </c>
      <c r="AR4" s="92" t="s">
        <v>160</v>
      </c>
      <c r="AS4" s="92" t="s">
        <v>161</v>
      </c>
      <c r="AT4" s="92" t="s">
        <v>130</v>
      </c>
      <c r="AU4" s="92" t="s">
        <v>154</v>
      </c>
      <c r="AV4" s="92" t="s">
        <v>157</v>
      </c>
      <c r="AW4" s="92" t="s">
        <v>158</v>
      </c>
      <c r="AX4" s="92" t="s">
        <v>128</v>
      </c>
      <c r="AY4" s="92" t="s">
        <v>126</v>
      </c>
      <c r="AZ4" s="92" t="s">
        <v>166</v>
      </c>
      <c r="BA4" s="92" t="s">
        <v>167</v>
      </c>
      <c r="BB4" s="92" t="s">
        <v>168</v>
      </c>
      <c r="BC4" s="92" t="s">
        <v>165</v>
      </c>
      <c r="BD4" s="92" t="s">
        <v>169</v>
      </c>
      <c r="BE4" s="92" t="s">
        <v>170</v>
      </c>
      <c r="BF4" s="92" t="s">
        <v>160</v>
      </c>
      <c r="BG4" s="92" t="s">
        <v>161</v>
      </c>
      <c r="BH4" s="92" t="s">
        <v>130</v>
      </c>
      <c r="BI4" s="92" t="s">
        <v>154</v>
      </c>
      <c r="BJ4" s="92" t="s">
        <v>157</v>
      </c>
      <c r="BK4" s="92" t="s">
        <v>158</v>
      </c>
      <c r="BL4" s="92" t="s">
        <v>128</v>
      </c>
      <c r="BM4" s="92" t="s">
        <v>126</v>
      </c>
      <c r="BN4" s="92" t="s">
        <v>166</v>
      </c>
      <c r="BO4" s="92" t="s">
        <v>167</v>
      </c>
      <c r="BP4" s="92" t="s">
        <v>168</v>
      </c>
      <c r="BQ4" s="92" t="s">
        <v>165</v>
      </c>
      <c r="BR4" s="92" t="s">
        <v>169</v>
      </c>
      <c r="BS4" s="92" t="s">
        <v>170</v>
      </c>
      <c r="BT4" s="92" t="s">
        <v>160</v>
      </c>
      <c r="BU4" s="92" t="s">
        <v>161</v>
      </c>
      <c r="BV4" s="92" t="s">
        <v>130</v>
      </c>
      <c r="BW4" s="92" t="s">
        <v>154</v>
      </c>
      <c r="BX4" s="92" t="s">
        <v>157</v>
      </c>
      <c r="BY4" s="92" t="s">
        <v>158</v>
      </c>
      <c r="BZ4" s="92" t="s">
        <v>128</v>
      </c>
      <c r="CA4" s="92" t="s">
        <v>126</v>
      </c>
      <c r="CB4" s="92" t="s">
        <v>166</v>
      </c>
      <c r="CC4" s="92" t="s">
        <v>167</v>
      </c>
      <c r="CD4" s="92" t="s">
        <v>168</v>
      </c>
      <c r="CE4" s="92" t="s">
        <v>165</v>
      </c>
      <c r="CF4" s="92" t="s">
        <v>169</v>
      </c>
      <c r="CG4" s="92" t="s">
        <v>170</v>
      </c>
      <c r="CH4" s="92" t="s">
        <v>160</v>
      </c>
      <c r="CI4" s="92" t="s">
        <v>161</v>
      </c>
      <c r="CJ4" s="92" t="s">
        <v>130</v>
      </c>
      <c r="CK4" s="92" t="s">
        <v>154</v>
      </c>
      <c r="CL4" s="92" t="s">
        <v>157</v>
      </c>
      <c r="CM4" s="92" t="s">
        <v>158</v>
      </c>
      <c r="CN4" s="92" t="s">
        <v>128</v>
      </c>
      <c r="CO4" s="92" t="s">
        <v>126</v>
      </c>
      <c r="CP4" s="92" t="s">
        <v>166</v>
      </c>
      <c r="CQ4" s="92" t="s">
        <v>167</v>
      </c>
      <c r="CR4" s="92" t="s">
        <v>168</v>
      </c>
      <c r="CS4" s="92" t="s">
        <v>165</v>
      </c>
      <c r="CT4" s="92" t="s">
        <v>169</v>
      </c>
      <c r="CU4" s="92" t="s">
        <v>170</v>
      </c>
      <c r="CV4" s="92" t="s">
        <v>160</v>
      </c>
      <c r="CW4" s="92" t="s">
        <v>161</v>
      </c>
      <c r="CX4" s="92" t="s">
        <v>130</v>
      </c>
      <c r="CY4" s="92" t="s">
        <v>154</v>
      </c>
      <c r="CZ4" s="92" t="s">
        <v>157</v>
      </c>
      <c r="DA4" s="92" t="s">
        <v>158</v>
      </c>
      <c r="DB4" s="92" t="s">
        <v>128</v>
      </c>
      <c r="DC4" s="92" t="s">
        <v>126</v>
      </c>
      <c r="DD4" s="92" t="s">
        <v>166</v>
      </c>
      <c r="DE4" s="92" t="s">
        <v>167</v>
      </c>
      <c r="DF4" s="92" t="s">
        <v>168</v>
      </c>
      <c r="DG4" s="92" t="s">
        <v>165</v>
      </c>
      <c r="DH4" s="92" t="s">
        <v>169</v>
      </c>
      <c r="DI4" s="92" t="s">
        <v>170</v>
      </c>
      <c r="DJ4" s="92" t="s">
        <v>160</v>
      </c>
      <c r="DK4" s="92" t="s">
        <v>161</v>
      </c>
      <c r="DL4" s="92" t="s">
        <v>130</v>
      </c>
      <c r="DM4" s="92" t="s">
        <v>154</v>
      </c>
      <c r="DN4" s="92" t="s">
        <v>157</v>
      </c>
      <c r="DO4" s="92" t="s">
        <v>158</v>
      </c>
      <c r="DP4" s="92" t="s">
        <v>128</v>
      </c>
      <c r="DQ4" s="92" t="s">
        <v>126</v>
      </c>
      <c r="DR4" s="92" t="s">
        <v>166</v>
      </c>
      <c r="DS4" s="92" t="s">
        <v>167</v>
      </c>
      <c r="DT4" s="92" t="s">
        <v>168</v>
      </c>
      <c r="DU4" s="92" t="s">
        <v>165</v>
      </c>
      <c r="DV4" s="92" t="s">
        <v>169</v>
      </c>
      <c r="DW4" s="92" t="s">
        <v>170</v>
      </c>
      <c r="DX4" s="92" t="s">
        <v>160</v>
      </c>
      <c r="DY4" s="92" t="s">
        <v>161</v>
      </c>
      <c r="DZ4" s="92" t="s">
        <v>130</v>
      </c>
      <c r="EA4" s="92" t="s">
        <v>154</v>
      </c>
      <c r="EB4" s="92" t="s">
        <v>157</v>
      </c>
      <c r="EC4" s="92" t="s">
        <v>158</v>
      </c>
      <c r="ED4" s="92" t="s">
        <v>128</v>
      </c>
      <c r="EE4" s="92" t="s">
        <v>126</v>
      </c>
      <c r="EF4" s="92" t="s">
        <v>166</v>
      </c>
      <c r="EG4" s="92" t="s">
        <v>167</v>
      </c>
      <c r="EH4" s="92" t="s">
        <v>168</v>
      </c>
      <c r="EI4" s="92" t="s">
        <v>165</v>
      </c>
      <c r="EJ4" s="92" t="s">
        <v>169</v>
      </c>
      <c r="EK4" s="92" t="s">
        <v>170</v>
      </c>
      <c r="EL4" s="92" t="s">
        <v>160</v>
      </c>
      <c r="EM4" s="92" t="s">
        <v>161</v>
      </c>
      <c r="EN4" s="92" t="s">
        <v>130</v>
      </c>
      <c r="EO4" s="92" t="s">
        <v>154</v>
      </c>
      <c r="EP4" s="92" t="s">
        <v>157</v>
      </c>
      <c r="EQ4" s="92" t="s">
        <v>158</v>
      </c>
      <c r="ER4" s="92" t="s">
        <v>128</v>
      </c>
      <c r="ES4" s="92" t="s">
        <v>126</v>
      </c>
      <c r="ET4" s="92" t="s">
        <v>166</v>
      </c>
      <c r="EU4" s="92" t="s">
        <v>167</v>
      </c>
      <c r="EV4" s="92" t="s">
        <v>168</v>
      </c>
      <c r="EW4" s="92" t="s">
        <v>165</v>
      </c>
      <c r="EX4" s="92" t="s">
        <v>169</v>
      </c>
      <c r="EY4" s="92" t="s">
        <v>170</v>
      </c>
      <c r="EZ4" s="92" t="s">
        <v>160</v>
      </c>
      <c r="FA4" s="92" t="s">
        <v>161</v>
      </c>
      <c r="FB4" s="92" t="s">
        <v>130</v>
      </c>
      <c r="FC4" s="92" t="s">
        <v>154</v>
      </c>
      <c r="FD4" s="92" t="s">
        <v>157</v>
      </c>
      <c r="FE4" s="92" t="s">
        <v>158</v>
      </c>
      <c r="FF4" s="92" t="s">
        <v>128</v>
      </c>
      <c r="FG4" s="92" t="s">
        <v>126</v>
      </c>
      <c r="FH4" s="92" t="s">
        <v>166</v>
      </c>
      <c r="FI4" s="92" t="s">
        <v>167</v>
      </c>
      <c r="FJ4" s="92" t="s">
        <v>168</v>
      </c>
      <c r="FK4" s="92" t="s">
        <v>165</v>
      </c>
      <c r="FL4" s="92" t="s">
        <v>169</v>
      </c>
      <c r="FM4" s="92" t="s">
        <v>170</v>
      </c>
      <c r="FN4" s="92" t="s">
        <v>160</v>
      </c>
      <c r="FO4" s="92" t="s">
        <v>161</v>
      </c>
      <c r="FP4" s="92" t="s">
        <v>130</v>
      </c>
      <c r="FQ4" s="92" t="s">
        <v>154</v>
      </c>
      <c r="FR4" s="92" t="s">
        <v>157</v>
      </c>
      <c r="FS4" s="92" t="s">
        <v>158</v>
      </c>
      <c r="FT4" s="92" t="s">
        <v>128</v>
      </c>
      <c r="FU4" s="92" t="s">
        <v>126</v>
      </c>
      <c r="FV4" s="92" t="s">
        <v>166</v>
      </c>
      <c r="FW4" s="92" t="s">
        <v>167</v>
      </c>
      <c r="FX4" s="92" t="s">
        <v>168</v>
      </c>
      <c r="FY4" s="92" t="s">
        <v>165</v>
      </c>
      <c r="FZ4" s="92" t="s">
        <v>169</v>
      </c>
      <c r="GA4" s="92" t="s">
        <v>170</v>
      </c>
      <c r="GB4" s="92" t="s">
        <v>160</v>
      </c>
      <c r="GC4" s="92" t="s">
        <v>161</v>
      </c>
      <c r="GD4" s="92" t="s">
        <v>130</v>
      </c>
      <c r="GE4" s="92" t="s">
        <v>154</v>
      </c>
      <c r="GF4" s="92" t="s">
        <v>157</v>
      </c>
      <c r="GG4" s="92" t="s">
        <v>158</v>
      </c>
      <c r="GH4" s="92" t="s">
        <v>128</v>
      </c>
      <c r="GI4" s="92" t="s">
        <v>126</v>
      </c>
      <c r="GJ4" s="92" t="s">
        <v>166</v>
      </c>
      <c r="GK4" s="92" t="s">
        <v>167</v>
      </c>
      <c r="GL4" s="92" t="s">
        <v>168</v>
      </c>
      <c r="GM4" s="92" t="s">
        <v>165</v>
      </c>
      <c r="GN4" s="92" t="s">
        <v>169</v>
      </c>
      <c r="GO4" s="92" t="s">
        <v>170</v>
      </c>
      <c r="GP4" s="92" t="s">
        <v>160</v>
      </c>
      <c r="GQ4" s="92" t="s">
        <v>161</v>
      </c>
      <c r="GR4" s="92" t="s">
        <v>130</v>
      </c>
      <c r="GS4" s="92" t="s">
        <v>154</v>
      </c>
      <c r="GT4" s="92" t="s">
        <v>157</v>
      </c>
      <c r="GU4" s="92" t="s">
        <v>158</v>
      </c>
      <c r="GV4" s="92" t="s">
        <v>128</v>
      </c>
      <c r="GW4" s="92" t="s">
        <v>126</v>
      </c>
      <c r="GX4" s="92" t="s">
        <v>166</v>
      </c>
      <c r="GY4" s="92" t="s">
        <v>167</v>
      </c>
      <c r="GZ4" s="92" t="s">
        <v>168</v>
      </c>
      <c r="HA4" s="92" t="s">
        <v>165</v>
      </c>
      <c r="HB4" s="92" t="s">
        <v>169</v>
      </c>
      <c r="HC4" s="92" t="s">
        <v>170</v>
      </c>
      <c r="HD4" s="92" t="s">
        <v>160</v>
      </c>
      <c r="HE4" s="92" t="s">
        <v>161</v>
      </c>
      <c r="HF4" s="92" t="s">
        <v>130</v>
      </c>
      <c r="HG4" s="92" t="s">
        <v>154</v>
      </c>
      <c r="HH4" s="92" t="s">
        <v>157</v>
      </c>
      <c r="HI4" s="92" t="s">
        <v>158</v>
      </c>
      <c r="HJ4" s="92" t="s">
        <v>128</v>
      </c>
      <c r="HK4" s="92" t="s">
        <v>126</v>
      </c>
      <c r="HL4" s="92" t="s">
        <v>166</v>
      </c>
      <c r="HM4" s="92" t="s">
        <v>167</v>
      </c>
      <c r="HN4" s="92" t="s">
        <v>168</v>
      </c>
      <c r="HO4" s="92" t="s">
        <v>165</v>
      </c>
      <c r="HP4" s="92" t="s">
        <v>169</v>
      </c>
      <c r="HQ4" s="92" t="s">
        <v>170</v>
      </c>
      <c r="HR4" s="92" t="s">
        <v>160</v>
      </c>
      <c r="HS4" s="92" t="s">
        <v>161</v>
      </c>
      <c r="HT4" s="92" t="s">
        <v>130</v>
      </c>
      <c r="HU4" s="92" t="s">
        <v>154</v>
      </c>
      <c r="HV4" s="92" t="s">
        <v>157</v>
      </c>
      <c r="HW4" s="92" t="s">
        <v>158</v>
      </c>
      <c r="HX4" s="92" t="s">
        <v>128</v>
      </c>
      <c r="HY4" s="92" t="s">
        <v>126</v>
      </c>
      <c r="HZ4" s="92" t="s">
        <v>166</v>
      </c>
      <c r="IA4" s="92" t="s">
        <v>167</v>
      </c>
      <c r="IB4" s="92" t="s">
        <v>168</v>
      </c>
      <c r="IC4" s="92" t="s">
        <v>165</v>
      </c>
      <c r="ID4" s="92" t="s">
        <v>169</v>
      </c>
      <c r="IE4" s="92" t="s">
        <v>170</v>
      </c>
      <c r="IF4" s="92" t="s">
        <v>160</v>
      </c>
      <c r="IG4" s="92" t="s">
        <v>161</v>
      </c>
      <c r="IH4" s="92" t="s">
        <v>130</v>
      </c>
      <c r="II4" s="92" t="s">
        <v>154</v>
      </c>
      <c r="IJ4" s="92" t="s">
        <v>157</v>
      </c>
      <c r="IK4" s="92" t="s">
        <v>158</v>
      </c>
      <c r="IL4" s="92" t="s">
        <v>128</v>
      </c>
      <c r="IM4" s="92" t="s">
        <v>126</v>
      </c>
      <c r="IN4" s="92" t="s">
        <v>166</v>
      </c>
      <c r="IO4" s="92" t="s">
        <v>167</v>
      </c>
      <c r="IP4" s="92" t="s">
        <v>168</v>
      </c>
      <c r="IQ4" s="92" t="s">
        <v>165</v>
      </c>
      <c r="IR4" s="92" t="s">
        <v>169</v>
      </c>
      <c r="IS4" s="92" t="s">
        <v>170</v>
      </c>
      <c r="IT4" s="92" t="s">
        <v>160</v>
      </c>
      <c r="IU4" s="92" t="s">
        <v>161</v>
      </c>
      <c r="IV4" s="92" t="s">
        <v>130</v>
      </c>
      <c r="IW4" s="92" t="s">
        <v>154</v>
      </c>
      <c r="IX4" s="92" t="s">
        <v>157</v>
      </c>
      <c r="IY4" s="92" t="s">
        <v>158</v>
      </c>
      <c r="IZ4" s="92" t="s">
        <v>128</v>
      </c>
      <c r="JA4" s="92" t="s">
        <v>126</v>
      </c>
      <c r="JB4" s="92" t="s">
        <v>166</v>
      </c>
      <c r="JC4" s="92" t="s">
        <v>167</v>
      </c>
      <c r="JD4" s="92" t="s">
        <v>168</v>
      </c>
      <c r="JE4" s="92" t="s">
        <v>165</v>
      </c>
      <c r="JF4" s="92" t="s">
        <v>169</v>
      </c>
      <c r="JG4" s="92" t="s">
        <v>170</v>
      </c>
      <c r="JH4" s="92" t="s">
        <v>160</v>
      </c>
      <c r="JI4" s="92" t="s">
        <v>161</v>
      </c>
      <c r="JJ4" s="92" t="s">
        <v>130</v>
      </c>
      <c r="JK4" s="92" t="s">
        <v>154</v>
      </c>
      <c r="JL4" s="92" t="s">
        <v>157</v>
      </c>
      <c r="JM4" s="92" t="s">
        <v>158</v>
      </c>
      <c r="JN4" s="92" t="s">
        <v>128</v>
      </c>
      <c r="JO4" s="92" t="s">
        <v>126</v>
      </c>
      <c r="JP4" s="92" t="s">
        <v>166</v>
      </c>
      <c r="JQ4" s="92" t="s">
        <v>167</v>
      </c>
      <c r="JR4" s="92" t="s">
        <v>168</v>
      </c>
      <c r="JS4" s="92" t="s">
        <v>165</v>
      </c>
      <c r="JT4" s="92" t="s">
        <v>169</v>
      </c>
      <c r="JU4" s="92" t="s">
        <v>170</v>
      </c>
      <c r="JV4" s="92" t="s">
        <v>160</v>
      </c>
      <c r="JW4" s="92" t="s">
        <v>161</v>
      </c>
      <c r="JX4" s="92" t="s">
        <v>130</v>
      </c>
      <c r="JY4" s="92" t="s">
        <v>154</v>
      </c>
      <c r="JZ4" s="92" t="s">
        <v>157</v>
      </c>
      <c r="KA4" s="92" t="s">
        <v>158</v>
      </c>
      <c r="KB4" s="92" t="s">
        <v>128</v>
      </c>
      <c r="KC4" s="92" t="s">
        <v>126</v>
      </c>
      <c r="KD4" s="92" t="s">
        <v>166</v>
      </c>
      <c r="KE4" s="92" t="s">
        <v>167</v>
      </c>
      <c r="KF4" s="92" t="s">
        <v>168</v>
      </c>
      <c r="KG4" s="92" t="s">
        <v>165</v>
      </c>
      <c r="KH4" s="92" t="s">
        <v>169</v>
      </c>
      <c r="KI4" s="92" t="s">
        <v>170</v>
      </c>
      <c r="KJ4" s="92" t="s">
        <v>160</v>
      </c>
      <c r="KK4" s="92" t="s">
        <v>161</v>
      </c>
      <c r="KL4" s="92" t="s">
        <v>130</v>
      </c>
      <c r="KM4" s="92" t="s">
        <v>154</v>
      </c>
      <c r="KN4" s="92" t="s">
        <v>157</v>
      </c>
      <c r="KO4" s="92" t="s">
        <v>158</v>
      </c>
      <c r="KP4" s="92" t="s">
        <v>128</v>
      </c>
      <c r="KQ4" s="92" t="s">
        <v>126</v>
      </c>
      <c r="KR4" s="92" t="s">
        <v>166</v>
      </c>
      <c r="KS4" s="92" t="s">
        <v>167</v>
      </c>
      <c r="KT4" s="92" t="s">
        <v>168</v>
      </c>
      <c r="KU4" s="92" t="s">
        <v>165</v>
      </c>
      <c r="KV4" s="92" t="s">
        <v>169</v>
      </c>
      <c r="KW4" s="92" t="s">
        <v>170</v>
      </c>
      <c r="KX4" s="92" t="s">
        <v>160</v>
      </c>
      <c r="KY4" s="92" t="s">
        <v>161</v>
      </c>
      <c r="KZ4" s="92" t="s">
        <v>130</v>
      </c>
      <c r="LA4" s="92" t="s">
        <v>154</v>
      </c>
      <c r="LB4" s="92" t="s">
        <v>157</v>
      </c>
      <c r="LC4" s="92" t="s">
        <v>158</v>
      </c>
      <c r="LD4" s="92" t="s">
        <v>128</v>
      </c>
      <c r="LE4" s="92" t="s">
        <v>126</v>
      </c>
      <c r="LF4" s="92" t="s">
        <v>166</v>
      </c>
      <c r="LG4" s="92" t="s">
        <v>167</v>
      </c>
      <c r="LH4" s="92" t="s">
        <v>168</v>
      </c>
      <c r="LI4" s="92" t="s">
        <v>165</v>
      </c>
      <c r="LJ4" s="92" t="s">
        <v>169</v>
      </c>
      <c r="LK4" s="92" t="s">
        <v>170</v>
      </c>
      <c r="LL4" s="92" t="s">
        <v>160</v>
      </c>
      <c r="LM4" s="92" t="s">
        <v>161</v>
      </c>
      <c r="LN4" s="92" t="s">
        <v>130</v>
      </c>
      <c r="LO4" s="92" t="s">
        <v>154</v>
      </c>
      <c r="LP4" s="92" t="s">
        <v>157</v>
      </c>
      <c r="LQ4" s="92" t="s">
        <v>158</v>
      </c>
      <c r="LR4" s="92" t="s">
        <v>128</v>
      </c>
      <c r="LS4" s="92" t="s">
        <v>126</v>
      </c>
      <c r="LT4" s="92" t="s">
        <v>166</v>
      </c>
      <c r="LU4" s="92" t="s">
        <v>167</v>
      </c>
      <c r="LV4" s="92" t="s">
        <v>168</v>
      </c>
      <c r="LW4" s="92" t="s">
        <v>165</v>
      </c>
      <c r="LX4" s="92" t="s">
        <v>169</v>
      </c>
      <c r="LY4" s="92" t="s">
        <v>170</v>
      </c>
      <c r="LZ4" s="92" t="s">
        <v>160</v>
      </c>
      <c r="MA4" s="92" t="s">
        <v>161</v>
      </c>
      <c r="MB4" s="92" t="s">
        <v>130</v>
      </c>
      <c r="MC4" s="92" t="s">
        <v>154</v>
      </c>
      <c r="MD4" s="92" t="s">
        <v>157</v>
      </c>
      <c r="ME4" s="92" t="s">
        <v>158</v>
      </c>
      <c r="MF4" s="92" t="s">
        <v>128</v>
      </c>
      <c r="MG4" s="92" t="s">
        <v>126</v>
      </c>
      <c r="MH4" s="92" t="s">
        <v>166</v>
      </c>
      <c r="MI4" s="92" t="s">
        <v>167</v>
      </c>
      <c r="MJ4" s="92" t="s">
        <v>168</v>
      </c>
      <c r="MK4" s="92" t="s">
        <v>165</v>
      </c>
      <c r="ML4" s="92" t="s">
        <v>169</v>
      </c>
      <c r="MM4" s="92" t="s">
        <v>170</v>
      </c>
      <c r="MN4" s="92" t="s">
        <v>160</v>
      </c>
      <c r="MO4" s="92" t="s">
        <v>161</v>
      </c>
      <c r="MP4" s="92" t="s">
        <v>130</v>
      </c>
      <c r="MQ4" s="92" t="s">
        <v>154</v>
      </c>
      <c r="MR4" s="92" t="s">
        <v>157</v>
      </c>
      <c r="MS4" s="92" t="s">
        <v>158</v>
      </c>
      <c r="MT4" s="92" t="s">
        <v>128</v>
      </c>
      <c r="MU4" s="92" t="s">
        <v>126</v>
      </c>
      <c r="MV4" s="92" t="s">
        <v>166</v>
      </c>
      <c r="MW4" s="92" t="s">
        <v>167</v>
      </c>
      <c r="MX4" s="92" t="s">
        <v>168</v>
      </c>
      <c r="MY4" s="92" t="s">
        <v>165</v>
      </c>
      <c r="MZ4" s="92" t="s">
        <v>169</v>
      </c>
      <c r="NA4" s="92" t="s">
        <v>170</v>
      </c>
      <c r="NB4" s="92" t="s">
        <v>160</v>
      </c>
      <c r="NC4" s="92" t="s">
        <v>161</v>
      </c>
      <c r="ND4" s="92" t="s">
        <v>130</v>
      </c>
      <c r="NE4" s="92" t="s">
        <v>154</v>
      </c>
      <c r="NF4" s="92" t="s">
        <v>157</v>
      </c>
      <c r="NG4" s="92" t="s">
        <v>158</v>
      </c>
      <c r="NH4" s="92" t="s">
        <v>128</v>
      </c>
      <c r="NI4" s="92" t="s">
        <v>126</v>
      </c>
      <c r="NJ4" s="92" t="s">
        <v>166</v>
      </c>
      <c r="NK4" s="92" t="s">
        <v>167</v>
      </c>
      <c r="NL4" s="92" t="s">
        <v>168</v>
      </c>
      <c r="NM4" s="92" t="s">
        <v>165</v>
      </c>
      <c r="NN4" s="92" t="s">
        <v>169</v>
      </c>
      <c r="NO4" s="92" t="s">
        <v>170</v>
      </c>
      <c r="NP4" s="92" t="s">
        <v>160</v>
      </c>
      <c r="NQ4" s="92" t="s">
        <v>161</v>
      </c>
      <c r="NR4" s="92" t="s">
        <v>130</v>
      </c>
      <c r="NS4" s="92" t="s">
        <v>154</v>
      </c>
      <c r="NT4" s="92" t="s">
        <v>157</v>
      </c>
      <c r="NU4" s="92" t="s">
        <v>158</v>
      </c>
      <c r="NV4" s="92" t="s">
        <v>128</v>
      </c>
      <c r="NW4" s="92" t="s">
        <v>126</v>
      </c>
      <c r="NX4" s="92" t="s">
        <v>166</v>
      </c>
      <c r="NY4" s="92" t="s">
        <v>167</v>
      </c>
      <c r="NZ4" s="92" t="s">
        <v>168</v>
      </c>
      <c r="OA4" s="92" t="s">
        <v>165</v>
      </c>
      <c r="OB4" s="92" t="s">
        <v>169</v>
      </c>
      <c r="OC4" s="92" t="s">
        <v>170</v>
      </c>
      <c r="OD4" s="92" t="s">
        <v>160</v>
      </c>
      <c r="OE4" s="92" t="s">
        <v>161</v>
      </c>
      <c r="OF4" s="92" t="s">
        <v>130</v>
      </c>
      <c r="OG4" s="92" t="s">
        <v>154</v>
      </c>
      <c r="OH4" s="92" t="s">
        <v>157</v>
      </c>
      <c r="OI4" s="92" t="s">
        <v>158</v>
      </c>
      <c r="OJ4" s="92" t="s">
        <v>128</v>
      </c>
      <c r="OK4" s="92" t="s">
        <v>126</v>
      </c>
      <c r="OL4" s="92" t="s">
        <v>166</v>
      </c>
      <c r="OM4" s="92" t="s">
        <v>167</v>
      </c>
      <c r="ON4" s="92" t="s">
        <v>168</v>
      </c>
      <c r="OO4" s="92" t="s">
        <v>165</v>
      </c>
      <c r="OP4" s="92" t="s">
        <v>169</v>
      </c>
      <c r="OQ4" s="92" t="s">
        <v>170</v>
      </c>
      <c r="OR4" s="92" t="s">
        <v>160</v>
      </c>
      <c r="OS4" s="92" t="s">
        <v>161</v>
      </c>
      <c r="OT4" s="92" t="s">
        <v>130</v>
      </c>
      <c r="OU4" s="92" t="s">
        <v>154</v>
      </c>
      <c r="OV4" s="92" t="s">
        <v>157</v>
      </c>
      <c r="OW4" s="92" t="s">
        <v>158</v>
      </c>
      <c r="OX4" s="92" t="s">
        <v>128</v>
      </c>
      <c r="OY4" s="92" t="s">
        <v>126</v>
      </c>
      <c r="OZ4" s="92" t="s">
        <v>166</v>
      </c>
      <c r="PA4" s="92" t="s">
        <v>167</v>
      </c>
      <c r="PB4" s="92" t="s">
        <v>168</v>
      </c>
      <c r="PC4" s="92" t="s">
        <v>165</v>
      </c>
      <c r="PD4" s="92" t="s">
        <v>169</v>
      </c>
      <c r="PE4" s="92" t="s">
        <v>170</v>
      </c>
      <c r="PF4" s="92" t="s">
        <v>160</v>
      </c>
      <c r="PG4" s="92" t="s">
        <v>161</v>
      </c>
      <c r="PH4" s="92" t="s">
        <v>130</v>
      </c>
      <c r="PI4" s="92" t="s">
        <v>154</v>
      </c>
      <c r="PJ4" s="92" t="s">
        <v>157</v>
      </c>
      <c r="PK4" s="92" t="s">
        <v>158</v>
      </c>
      <c r="PL4" s="92" t="s">
        <v>128</v>
      </c>
      <c r="PM4" s="92" t="s">
        <v>126</v>
      </c>
      <c r="PN4" s="92" t="s">
        <v>166</v>
      </c>
      <c r="PO4" s="92" t="s">
        <v>167</v>
      </c>
      <c r="PP4" s="92" t="s">
        <v>168</v>
      </c>
      <c r="PQ4" s="92" t="s">
        <v>165</v>
      </c>
      <c r="PR4" s="92" t="s">
        <v>169</v>
      </c>
      <c r="PS4" s="92" t="s">
        <v>170</v>
      </c>
      <c r="PT4" s="92" t="s">
        <v>160</v>
      </c>
      <c r="PU4" s="92" t="s">
        <v>161</v>
      </c>
      <c r="PV4" s="92" t="s">
        <v>130</v>
      </c>
      <c r="PW4" s="92" t="s">
        <v>154</v>
      </c>
      <c r="PX4" s="92" t="s">
        <v>157</v>
      </c>
      <c r="PY4" s="92" t="s">
        <v>158</v>
      </c>
      <c r="PZ4" s="92" t="s">
        <v>128</v>
      </c>
      <c r="QA4" s="92" t="s">
        <v>126</v>
      </c>
      <c r="QB4" s="92" t="s">
        <v>166</v>
      </c>
      <c r="QC4" s="92" t="s">
        <v>167</v>
      </c>
      <c r="QD4" s="92" t="s">
        <v>168</v>
      </c>
      <c r="QE4" s="92" t="s">
        <v>165</v>
      </c>
      <c r="QF4" s="92" t="s">
        <v>169</v>
      </c>
      <c r="QG4" s="92" t="s">
        <v>170</v>
      </c>
      <c r="QH4" s="92" t="s">
        <v>160</v>
      </c>
      <c r="QI4" s="92" t="s">
        <v>161</v>
      </c>
      <c r="QJ4" s="92" t="s">
        <v>130</v>
      </c>
      <c r="QK4" s="92" t="s">
        <v>154</v>
      </c>
    </row>
    <row r="5" spans="2:453" ht="13.9" customHeight="1" x14ac:dyDescent="0.3">
      <c r="B5" s="43"/>
      <c r="C5" s="43"/>
      <c r="D5" s="43"/>
      <c r="E5" s="43"/>
      <c r="F5" s="137" t="s">
        <v>253</v>
      </c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9"/>
      <c r="T5" s="134">
        <f ca="1">OFFSET(Auxiliares!$F$2,(COLUMN(A1)-1)/14+1,0)</f>
        <v>44927</v>
      </c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6"/>
      <c r="AH5" s="134">
        <f ca="1">OFFSET(Auxiliares!$F$2,(COLUMN(Q1)-1)/14+1,0)</f>
        <v>44928</v>
      </c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6"/>
      <c r="AV5" s="134">
        <f ca="1">OFFSET(Auxiliares!$F$2,(COLUMN(AE1)-1)/14+1,0)</f>
        <v>44929</v>
      </c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6"/>
      <c r="BJ5" s="134">
        <f ca="1">OFFSET(Auxiliares!$F$2,(COLUMN(AS1)-1)/14+1,0)</f>
        <v>44930</v>
      </c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136"/>
      <c r="BX5" s="134">
        <f ca="1">OFFSET(Auxiliares!$F$2,(COLUMN(BG1)-1)/14+1,0)</f>
        <v>44931</v>
      </c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6"/>
      <c r="CL5" s="134">
        <f ca="1">OFFSET(Auxiliares!$F$2,(COLUMN(BU1)-1)/14+1,0)</f>
        <v>44932</v>
      </c>
      <c r="CM5" s="135"/>
      <c r="CN5" s="135"/>
      <c r="CO5" s="135"/>
      <c r="CP5" s="135"/>
      <c r="CQ5" s="135"/>
      <c r="CR5" s="135"/>
      <c r="CS5" s="135"/>
      <c r="CT5" s="135"/>
      <c r="CU5" s="135"/>
      <c r="CV5" s="135"/>
      <c r="CW5" s="135"/>
      <c r="CX5" s="135"/>
      <c r="CY5" s="136"/>
      <c r="CZ5" s="134">
        <f ca="1">OFFSET(Auxiliares!$F$2,(COLUMN(CI1)-1)/14+1,0)</f>
        <v>44933</v>
      </c>
      <c r="DA5" s="135"/>
      <c r="DB5" s="135"/>
      <c r="DC5" s="135"/>
      <c r="DD5" s="135"/>
      <c r="DE5" s="135"/>
      <c r="DF5" s="135"/>
      <c r="DG5" s="135"/>
      <c r="DH5" s="135"/>
      <c r="DI5" s="135"/>
      <c r="DJ5" s="135"/>
      <c r="DK5" s="135"/>
      <c r="DL5" s="135"/>
      <c r="DM5" s="136"/>
      <c r="DN5" s="134">
        <f ca="1">OFFSET(Auxiliares!$F$2,(COLUMN(CW1)-1)/14+1,0)</f>
        <v>44934</v>
      </c>
      <c r="DO5" s="135"/>
      <c r="DP5" s="135"/>
      <c r="DQ5" s="135"/>
      <c r="DR5" s="135"/>
      <c r="DS5" s="135"/>
      <c r="DT5" s="135"/>
      <c r="DU5" s="135"/>
      <c r="DV5" s="135"/>
      <c r="DW5" s="135"/>
      <c r="DX5" s="135"/>
      <c r="DY5" s="135"/>
      <c r="DZ5" s="135"/>
      <c r="EA5" s="136"/>
      <c r="EB5" s="134">
        <f ca="1">OFFSET(Auxiliares!$F$2,(COLUMN(DK1)-1)/14+1,0)</f>
        <v>44935</v>
      </c>
      <c r="EC5" s="135"/>
      <c r="ED5" s="135"/>
      <c r="EE5" s="135"/>
      <c r="EF5" s="135"/>
      <c r="EG5" s="135"/>
      <c r="EH5" s="135"/>
      <c r="EI5" s="135"/>
      <c r="EJ5" s="135"/>
      <c r="EK5" s="135"/>
      <c r="EL5" s="135"/>
      <c r="EM5" s="135"/>
      <c r="EN5" s="135"/>
      <c r="EO5" s="136"/>
      <c r="EP5" s="134">
        <f ca="1">OFFSET(Auxiliares!$F$2,(COLUMN(DY1)-1)/14+1,0)</f>
        <v>44936</v>
      </c>
      <c r="EQ5" s="135"/>
      <c r="ER5" s="135"/>
      <c r="ES5" s="135"/>
      <c r="ET5" s="135"/>
      <c r="EU5" s="135"/>
      <c r="EV5" s="135"/>
      <c r="EW5" s="135"/>
      <c r="EX5" s="135"/>
      <c r="EY5" s="135"/>
      <c r="EZ5" s="135"/>
      <c r="FA5" s="135"/>
      <c r="FB5" s="135"/>
      <c r="FC5" s="136"/>
      <c r="FD5" s="134">
        <f ca="1">OFFSET(Auxiliares!$F$2,(COLUMN(EM1)-1)/14+1,0)</f>
        <v>44937</v>
      </c>
      <c r="FE5" s="135"/>
      <c r="FF5" s="135"/>
      <c r="FG5" s="135"/>
      <c r="FH5" s="135"/>
      <c r="FI5" s="135"/>
      <c r="FJ5" s="135"/>
      <c r="FK5" s="135"/>
      <c r="FL5" s="135"/>
      <c r="FM5" s="135"/>
      <c r="FN5" s="135"/>
      <c r="FO5" s="135"/>
      <c r="FP5" s="135"/>
      <c r="FQ5" s="136"/>
      <c r="FR5" s="134">
        <f ca="1">OFFSET(Auxiliares!$F$2,(COLUMN(FA1)-1)/14+1,0)</f>
        <v>44938</v>
      </c>
      <c r="FS5" s="135"/>
      <c r="FT5" s="135"/>
      <c r="FU5" s="135"/>
      <c r="FV5" s="135"/>
      <c r="FW5" s="135"/>
      <c r="FX5" s="135"/>
      <c r="FY5" s="135"/>
      <c r="FZ5" s="135"/>
      <c r="GA5" s="135"/>
      <c r="GB5" s="135"/>
      <c r="GC5" s="135"/>
      <c r="GD5" s="135"/>
      <c r="GE5" s="136"/>
      <c r="GF5" s="134">
        <f ca="1">OFFSET(Auxiliares!$F$2,(COLUMN(FO1)-1)/14+1,0)</f>
        <v>44939</v>
      </c>
      <c r="GG5" s="135"/>
      <c r="GH5" s="135"/>
      <c r="GI5" s="135"/>
      <c r="GJ5" s="135"/>
      <c r="GK5" s="135"/>
      <c r="GL5" s="135"/>
      <c r="GM5" s="135"/>
      <c r="GN5" s="135"/>
      <c r="GO5" s="135"/>
      <c r="GP5" s="135"/>
      <c r="GQ5" s="135"/>
      <c r="GR5" s="135"/>
      <c r="GS5" s="136"/>
      <c r="GT5" s="134">
        <f ca="1">OFFSET(Auxiliares!$F$2,(COLUMN(GC1)-1)/14+1,0)</f>
        <v>44940</v>
      </c>
      <c r="GU5" s="135"/>
      <c r="GV5" s="135"/>
      <c r="GW5" s="135"/>
      <c r="GX5" s="135"/>
      <c r="GY5" s="135"/>
      <c r="GZ5" s="135"/>
      <c r="HA5" s="135"/>
      <c r="HB5" s="135"/>
      <c r="HC5" s="135"/>
      <c r="HD5" s="135"/>
      <c r="HE5" s="135"/>
      <c r="HF5" s="135"/>
      <c r="HG5" s="136"/>
      <c r="HH5" s="134">
        <f ca="1">OFFSET(Auxiliares!$F$2,(COLUMN(GQ1)-1)/14+1,0)</f>
        <v>44941</v>
      </c>
      <c r="HI5" s="135"/>
      <c r="HJ5" s="135"/>
      <c r="HK5" s="135"/>
      <c r="HL5" s="135"/>
      <c r="HM5" s="135"/>
      <c r="HN5" s="135"/>
      <c r="HO5" s="135"/>
      <c r="HP5" s="135"/>
      <c r="HQ5" s="135"/>
      <c r="HR5" s="135"/>
      <c r="HS5" s="135"/>
      <c r="HT5" s="135"/>
      <c r="HU5" s="136"/>
      <c r="HV5" s="134">
        <f ca="1">OFFSET(Auxiliares!$F$2,(COLUMN(HE1)-1)/14+1,0)</f>
        <v>44942</v>
      </c>
      <c r="HW5" s="135"/>
      <c r="HX5" s="135"/>
      <c r="HY5" s="135"/>
      <c r="HZ5" s="135"/>
      <c r="IA5" s="135"/>
      <c r="IB5" s="135"/>
      <c r="IC5" s="135"/>
      <c r="ID5" s="135"/>
      <c r="IE5" s="135"/>
      <c r="IF5" s="135"/>
      <c r="IG5" s="135"/>
      <c r="IH5" s="135"/>
      <c r="II5" s="136"/>
      <c r="IJ5" s="134">
        <f ca="1">OFFSET(Auxiliares!$F$2,(COLUMN(HS1)-1)/14+1,0)</f>
        <v>44943</v>
      </c>
      <c r="IK5" s="135"/>
      <c r="IL5" s="135"/>
      <c r="IM5" s="135"/>
      <c r="IN5" s="135"/>
      <c r="IO5" s="135"/>
      <c r="IP5" s="135"/>
      <c r="IQ5" s="135"/>
      <c r="IR5" s="135"/>
      <c r="IS5" s="135"/>
      <c r="IT5" s="135"/>
      <c r="IU5" s="135"/>
      <c r="IV5" s="135"/>
      <c r="IW5" s="136"/>
      <c r="IX5" s="134">
        <f ca="1">OFFSET(Auxiliares!$F$2,(COLUMN(IG1)-1)/14+1,0)</f>
        <v>44944</v>
      </c>
      <c r="IY5" s="135"/>
      <c r="IZ5" s="135"/>
      <c r="JA5" s="135"/>
      <c r="JB5" s="135"/>
      <c r="JC5" s="135"/>
      <c r="JD5" s="135"/>
      <c r="JE5" s="135"/>
      <c r="JF5" s="135"/>
      <c r="JG5" s="135"/>
      <c r="JH5" s="135"/>
      <c r="JI5" s="135"/>
      <c r="JJ5" s="135"/>
      <c r="JK5" s="136"/>
      <c r="JL5" s="134">
        <f ca="1">OFFSET(Auxiliares!$F$2,(COLUMN(IU1)-1)/14+1,0)</f>
        <v>44945</v>
      </c>
      <c r="JM5" s="135"/>
      <c r="JN5" s="135"/>
      <c r="JO5" s="135"/>
      <c r="JP5" s="135"/>
      <c r="JQ5" s="135"/>
      <c r="JR5" s="135"/>
      <c r="JS5" s="135"/>
      <c r="JT5" s="135"/>
      <c r="JU5" s="135"/>
      <c r="JV5" s="135"/>
      <c r="JW5" s="135"/>
      <c r="JX5" s="135"/>
      <c r="JY5" s="136"/>
      <c r="JZ5" s="134">
        <f ca="1">OFFSET(Auxiliares!$F$2,(COLUMN(JI1)-1)/14+1,0)</f>
        <v>44946</v>
      </c>
      <c r="KA5" s="135"/>
      <c r="KB5" s="135"/>
      <c r="KC5" s="135"/>
      <c r="KD5" s="135"/>
      <c r="KE5" s="135"/>
      <c r="KF5" s="135"/>
      <c r="KG5" s="135"/>
      <c r="KH5" s="135"/>
      <c r="KI5" s="135"/>
      <c r="KJ5" s="135"/>
      <c r="KK5" s="135"/>
      <c r="KL5" s="135"/>
      <c r="KM5" s="136"/>
      <c r="KN5" s="134">
        <f ca="1">OFFSET(Auxiliares!$F$2,(COLUMN(JW1)-1)/14+1,0)</f>
        <v>44947</v>
      </c>
      <c r="KO5" s="135"/>
      <c r="KP5" s="135"/>
      <c r="KQ5" s="135"/>
      <c r="KR5" s="135"/>
      <c r="KS5" s="135"/>
      <c r="KT5" s="135"/>
      <c r="KU5" s="135"/>
      <c r="KV5" s="135"/>
      <c r="KW5" s="135"/>
      <c r="KX5" s="135"/>
      <c r="KY5" s="135"/>
      <c r="KZ5" s="135"/>
      <c r="LA5" s="136"/>
      <c r="LB5" s="134">
        <f ca="1">OFFSET(Auxiliares!$F$2,(COLUMN(KK1)-1)/14+1,0)</f>
        <v>44948</v>
      </c>
      <c r="LC5" s="135"/>
      <c r="LD5" s="135"/>
      <c r="LE5" s="135"/>
      <c r="LF5" s="135"/>
      <c r="LG5" s="135"/>
      <c r="LH5" s="135"/>
      <c r="LI5" s="135"/>
      <c r="LJ5" s="135"/>
      <c r="LK5" s="135"/>
      <c r="LL5" s="135"/>
      <c r="LM5" s="135"/>
      <c r="LN5" s="135"/>
      <c r="LO5" s="136"/>
      <c r="LP5" s="134">
        <f ca="1">OFFSET(Auxiliares!$F$2,(COLUMN(KY1)-1)/14+1,0)</f>
        <v>44949</v>
      </c>
      <c r="LQ5" s="135"/>
      <c r="LR5" s="135"/>
      <c r="LS5" s="135"/>
      <c r="LT5" s="135"/>
      <c r="LU5" s="135"/>
      <c r="LV5" s="135"/>
      <c r="LW5" s="135"/>
      <c r="LX5" s="135"/>
      <c r="LY5" s="135"/>
      <c r="LZ5" s="135"/>
      <c r="MA5" s="135"/>
      <c r="MB5" s="135"/>
      <c r="MC5" s="136"/>
      <c r="MD5" s="134">
        <f ca="1">OFFSET(Auxiliares!$F$2,(COLUMN(LM1)-1)/14+1,0)</f>
        <v>44950</v>
      </c>
      <c r="ME5" s="135"/>
      <c r="MF5" s="135"/>
      <c r="MG5" s="135"/>
      <c r="MH5" s="135"/>
      <c r="MI5" s="135"/>
      <c r="MJ5" s="135"/>
      <c r="MK5" s="135"/>
      <c r="ML5" s="135"/>
      <c r="MM5" s="135"/>
      <c r="MN5" s="135"/>
      <c r="MO5" s="135"/>
      <c r="MP5" s="135"/>
      <c r="MQ5" s="136"/>
      <c r="MR5" s="134">
        <f ca="1">OFFSET(Auxiliares!$F$2,(COLUMN(MA1)-1)/14+1,0)</f>
        <v>44951</v>
      </c>
      <c r="MS5" s="135"/>
      <c r="MT5" s="135"/>
      <c r="MU5" s="135"/>
      <c r="MV5" s="135"/>
      <c r="MW5" s="135"/>
      <c r="MX5" s="135"/>
      <c r="MY5" s="135"/>
      <c r="MZ5" s="135"/>
      <c r="NA5" s="135"/>
      <c r="NB5" s="135"/>
      <c r="NC5" s="135"/>
      <c r="ND5" s="135"/>
      <c r="NE5" s="136"/>
      <c r="NF5" s="134">
        <f ca="1">OFFSET(Auxiliares!$F$2,(COLUMN(MO1)-1)/14+1,0)</f>
        <v>44952</v>
      </c>
      <c r="NG5" s="135"/>
      <c r="NH5" s="135"/>
      <c r="NI5" s="135"/>
      <c r="NJ5" s="135"/>
      <c r="NK5" s="135"/>
      <c r="NL5" s="135"/>
      <c r="NM5" s="135"/>
      <c r="NN5" s="135"/>
      <c r="NO5" s="135"/>
      <c r="NP5" s="135"/>
      <c r="NQ5" s="135"/>
      <c r="NR5" s="135"/>
      <c r="NS5" s="136"/>
      <c r="NT5" s="134">
        <f ca="1">OFFSET(Auxiliares!$F$2,(COLUMN(NC1)-1)/14+1,0)</f>
        <v>44953</v>
      </c>
      <c r="NU5" s="135"/>
      <c r="NV5" s="135"/>
      <c r="NW5" s="135"/>
      <c r="NX5" s="135"/>
      <c r="NY5" s="135"/>
      <c r="NZ5" s="135"/>
      <c r="OA5" s="135"/>
      <c r="OB5" s="135"/>
      <c r="OC5" s="135"/>
      <c r="OD5" s="135"/>
      <c r="OE5" s="135"/>
      <c r="OF5" s="135"/>
      <c r="OG5" s="136"/>
      <c r="OH5" s="134">
        <f ca="1">OFFSET(Auxiliares!$F$2,(COLUMN(NQ1)-1)/14+1,0)</f>
        <v>44954</v>
      </c>
      <c r="OI5" s="135"/>
      <c r="OJ5" s="135"/>
      <c r="OK5" s="135"/>
      <c r="OL5" s="135"/>
      <c r="OM5" s="135"/>
      <c r="ON5" s="135"/>
      <c r="OO5" s="135"/>
      <c r="OP5" s="135"/>
      <c r="OQ5" s="135"/>
      <c r="OR5" s="135"/>
      <c r="OS5" s="135"/>
      <c r="OT5" s="135"/>
      <c r="OU5" s="136"/>
      <c r="OV5" s="134">
        <f ca="1">OFFSET(Auxiliares!$F$2,(COLUMN(OE1)-1)/14+1,0)</f>
        <v>44955</v>
      </c>
      <c r="OW5" s="135"/>
      <c r="OX5" s="135"/>
      <c r="OY5" s="135"/>
      <c r="OZ5" s="135"/>
      <c r="PA5" s="135"/>
      <c r="PB5" s="135"/>
      <c r="PC5" s="135"/>
      <c r="PD5" s="135"/>
      <c r="PE5" s="135"/>
      <c r="PF5" s="135"/>
      <c r="PG5" s="135"/>
      <c r="PH5" s="135"/>
      <c r="PI5" s="136"/>
      <c r="PJ5" s="134">
        <f ca="1">OFFSET(Auxiliares!$F$2,(COLUMN(OS1)-1)/14+1,0)</f>
        <v>44956</v>
      </c>
      <c r="PK5" s="135"/>
      <c r="PL5" s="135"/>
      <c r="PM5" s="135"/>
      <c r="PN5" s="135"/>
      <c r="PO5" s="135"/>
      <c r="PP5" s="135"/>
      <c r="PQ5" s="135"/>
      <c r="PR5" s="135"/>
      <c r="PS5" s="135"/>
      <c r="PT5" s="135"/>
      <c r="PU5" s="135"/>
      <c r="PV5" s="135"/>
      <c r="PW5" s="136"/>
      <c r="PX5" s="134">
        <f ca="1">OFFSET(Auxiliares!$F$2,(COLUMN(PG1)-1)/14+1,0)</f>
        <v>44957</v>
      </c>
      <c r="PY5" s="135"/>
      <c r="PZ5" s="135"/>
      <c r="QA5" s="135"/>
      <c r="QB5" s="135"/>
      <c r="QC5" s="135"/>
      <c r="QD5" s="135"/>
      <c r="QE5" s="135"/>
      <c r="QF5" s="135"/>
      <c r="QG5" s="135"/>
      <c r="QH5" s="135"/>
      <c r="QI5" s="135"/>
      <c r="QJ5" s="135"/>
      <c r="QK5" s="136"/>
    </row>
    <row r="6" spans="2:453" ht="14.45" customHeight="1" x14ac:dyDescent="0.3">
      <c r="B6" s="57" t="s">
        <v>214</v>
      </c>
      <c r="C6" s="56" t="s">
        <v>213</v>
      </c>
      <c r="D6" s="58" t="s">
        <v>250</v>
      </c>
      <c r="E6" s="61" t="s">
        <v>251</v>
      </c>
      <c r="F6" s="58" t="s">
        <v>157</v>
      </c>
      <c r="G6" s="59" t="s">
        <v>158</v>
      </c>
      <c r="H6" s="60" t="s">
        <v>128</v>
      </c>
      <c r="I6" s="60" t="s">
        <v>126</v>
      </c>
      <c r="J6" s="60" t="s">
        <v>166</v>
      </c>
      <c r="K6" s="60" t="s">
        <v>167</v>
      </c>
      <c r="L6" s="60" t="s">
        <v>168</v>
      </c>
      <c r="M6" s="60" t="s">
        <v>165</v>
      </c>
      <c r="N6" s="60" t="s">
        <v>169</v>
      </c>
      <c r="O6" s="60" t="s">
        <v>170</v>
      </c>
      <c r="P6" s="61" t="s">
        <v>160</v>
      </c>
      <c r="Q6" s="62" t="s">
        <v>161</v>
      </c>
      <c r="R6" s="63" t="s">
        <v>130</v>
      </c>
      <c r="S6" s="64" t="s">
        <v>154</v>
      </c>
      <c r="T6" s="73" t="s">
        <v>221</v>
      </c>
      <c r="U6" s="74" t="s">
        <v>222</v>
      </c>
      <c r="V6" s="75" t="s">
        <v>223</v>
      </c>
      <c r="W6" s="75" t="s">
        <v>224</v>
      </c>
      <c r="X6" s="75" t="s">
        <v>225</v>
      </c>
      <c r="Y6" s="75" t="s">
        <v>226</v>
      </c>
      <c r="Z6" s="75" t="s">
        <v>227</v>
      </c>
      <c r="AA6" s="75" t="s">
        <v>228</v>
      </c>
      <c r="AB6" s="75" t="s">
        <v>229</v>
      </c>
      <c r="AC6" s="75" t="s">
        <v>230</v>
      </c>
      <c r="AD6" s="76" t="s">
        <v>231</v>
      </c>
      <c r="AE6" s="77" t="s">
        <v>232</v>
      </c>
      <c r="AF6" s="78" t="s">
        <v>233</v>
      </c>
      <c r="AG6" s="78" t="s">
        <v>234</v>
      </c>
      <c r="AH6" s="73" t="s">
        <v>235</v>
      </c>
      <c r="AI6" s="74" t="s">
        <v>236</v>
      </c>
      <c r="AJ6" s="75" t="s">
        <v>237</v>
      </c>
      <c r="AK6" s="75" t="s">
        <v>238</v>
      </c>
      <c r="AL6" s="75" t="s">
        <v>239</v>
      </c>
      <c r="AM6" s="75" t="s">
        <v>240</v>
      </c>
      <c r="AN6" s="75" t="s">
        <v>241</v>
      </c>
      <c r="AO6" s="75" t="s">
        <v>242</v>
      </c>
      <c r="AP6" s="75" t="s">
        <v>243</v>
      </c>
      <c r="AQ6" s="75" t="s">
        <v>244</v>
      </c>
      <c r="AR6" s="76" t="s">
        <v>245</v>
      </c>
      <c r="AS6" s="77" t="s">
        <v>246</v>
      </c>
      <c r="AT6" s="78" t="s">
        <v>247</v>
      </c>
      <c r="AU6" s="78" t="s">
        <v>248</v>
      </c>
      <c r="AV6" s="73" t="s">
        <v>282</v>
      </c>
      <c r="AW6" s="74" t="s">
        <v>283</v>
      </c>
      <c r="AX6" s="75" t="s">
        <v>284</v>
      </c>
      <c r="AY6" s="75" t="s">
        <v>285</v>
      </c>
      <c r="AZ6" s="75" t="s">
        <v>286</v>
      </c>
      <c r="BA6" s="75" t="s">
        <v>287</v>
      </c>
      <c r="BB6" s="75" t="s">
        <v>288</v>
      </c>
      <c r="BC6" s="75" t="s">
        <v>289</v>
      </c>
      <c r="BD6" s="75" t="s">
        <v>290</v>
      </c>
      <c r="BE6" s="75" t="s">
        <v>291</v>
      </c>
      <c r="BF6" s="76" t="s">
        <v>292</v>
      </c>
      <c r="BG6" s="77" t="s">
        <v>293</v>
      </c>
      <c r="BH6" s="78" t="s">
        <v>294</v>
      </c>
      <c r="BI6" s="78" t="s">
        <v>254</v>
      </c>
      <c r="BJ6" s="73" t="s">
        <v>295</v>
      </c>
      <c r="BK6" s="74" t="s">
        <v>296</v>
      </c>
      <c r="BL6" s="75" t="s">
        <v>297</v>
      </c>
      <c r="BM6" s="75" t="s">
        <v>298</v>
      </c>
      <c r="BN6" s="75" t="s">
        <v>299</v>
      </c>
      <c r="BO6" s="75" t="s">
        <v>300</v>
      </c>
      <c r="BP6" s="75" t="s">
        <v>301</v>
      </c>
      <c r="BQ6" s="75" t="s">
        <v>302</v>
      </c>
      <c r="BR6" s="75" t="s">
        <v>303</v>
      </c>
      <c r="BS6" s="75" t="s">
        <v>304</v>
      </c>
      <c r="BT6" s="76" t="s">
        <v>305</v>
      </c>
      <c r="BU6" s="77" t="s">
        <v>306</v>
      </c>
      <c r="BV6" s="78" t="s">
        <v>307</v>
      </c>
      <c r="BW6" s="78" t="s">
        <v>255</v>
      </c>
      <c r="BX6" s="73" t="s">
        <v>308</v>
      </c>
      <c r="BY6" s="74" t="s">
        <v>309</v>
      </c>
      <c r="BZ6" s="75" t="s">
        <v>310</v>
      </c>
      <c r="CA6" s="75" t="s">
        <v>311</v>
      </c>
      <c r="CB6" s="75" t="s">
        <v>312</v>
      </c>
      <c r="CC6" s="75" t="s">
        <v>313</v>
      </c>
      <c r="CD6" s="75" t="s">
        <v>314</v>
      </c>
      <c r="CE6" s="75" t="s">
        <v>315</v>
      </c>
      <c r="CF6" s="75" t="s">
        <v>316</v>
      </c>
      <c r="CG6" s="75" t="s">
        <v>317</v>
      </c>
      <c r="CH6" s="76" t="s">
        <v>318</v>
      </c>
      <c r="CI6" s="77" t="s">
        <v>319</v>
      </c>
      <c r="CJ6" s="78" t="s">
        <v>320</v>
      </c>
      <c r="CK6" s="78" t="s">
        <v>256</v>
      </c>
      <c r="CL6" s="73" t="s">
        <v>321</v>
      </c>
      <c r="CM6" s="74" t="s">
        <v>322</v>
      </c>
      <c r="CN6" s="75" t="s">
        <v>323</v>
      </c>
      <c r="CO6" s="75" t="s">
        <v>324</v>
      </c>
      <c r="CP6" s="75" t="s">
        <v>325</v>
      </c>
      <c r="CQ6" s="75" t="s">
        <v>326</v>
      </c>
      <c r="CR6" s="75" t="s">
        <v>327</v>
      </c>
      <c r="CS6" s="75" t="s">
        <v>328</v>
      </c>
      <c r="CT6" s="75" t="s">
        <v>329</v>
      </c>
      <c r="CU6" s="75" t="s">
        <v>330</v>
      </c>
      <c r="CV6" s="76" t="s">
        <v>331</v>
      </c>
      <c r="CW6" s="77" t="s">
        <v>332</v>
      </c>
      <c r="CX6" s="78" t="s">
        <v>333</v>
      </c>
      <c r="CY6" s="78" t="s">
        <v>257</v>
      </c>
      <c r="CZ6" s="73" t="s">
        <v>334</v>
      </c>
      <c r="DA6" s="74" t="s">
        <v>335</v>
      </c>
      <c r="DB6" s="75" t="s">
        <v>336</v>
      </c>
      <c r="DC6" s="75" t="s">
        <v>337</v>
      </c>
      <c r="DD6" s="75" t="s">
        <v>338</v>
      </c>
      <c r="DE6" s="75" t="s">
        <v>339</v>
      </c>
      <c r="DF6" s="75" t="s">
        <v>340</v>
      </c>
      <c r="DG6" s="75" t="s">
        <v>341</v>
      </c>
      <c r="DH6" s="75" t="s">
        <v>342</v>
      </c>
      <c r="DI6" s="75" t="s">
        <v>343</v>
      </c>
      <c r="DJ6" s="76" t="s">
        <v>344</v>
      </c>
      <c r="DK6" s="77" t="s">
        <v>345</v>
      </c>
      <c r="DL6" s="78" t="s">
        <v>346</v>
      </c>
      <c r="DM6" s="78" t="s">
        <v>258</v>
      </c>
      <c r="DN6" s="73" t="s">
        <v>347</v>
      </c>
      <c r="DO6" s="74" t="s">
        <v>348</v>
      </c>
      <c r="DP6" s="75" t="s">
        <v>349</v>
      </c>
      <c r="DQ6" s="75" t="s">
        <v>350</v>
      </c>
      <c r="DR6" s="75" t="s">
        <v>351</v>
      </c>
      <c r="DS6" s="75" t="s">
        <v>352</v>
      </c>
      <c r="DT6" s="75" t="s">
        <v>353</v>
      </c>
      <c r="DU6" s="75" t="s">
        <v>354</v>
      </c>
      <c r="DV6" s="75" t="s">
        <v>355</v>
      </c>
      <c r="DW6" s="75" t="s">
        <v>356</v>
      </c>
      <c r="DX6" s="76" t="s">
        <v>357</v>
      </c>
      <c r="DY6" s="77" t="s">
        <v>358</v>
      </c>
      <c r="DZ6" s="78" t="s">
        <v>359</v>
      </c>
      <c r="EA6" s="78" t="s">
        <v>259</v>
      </c>
      <c r="EB6" s="73" t="s">
        <v>360</v>
      </c>
      <c r="EC6" s="74" t="s">
        <v>361</v>
      </c>
      <c r="ED6" s="75" t="s">
        <v>362</v>
      </c>
      <c r="EE6" s="75" t="s">
        <v>363</v>
      </c>
      <c r="EF6" s="75" t="s">
        <v>364</v>
      </c>
      <c r="EG6" s="75" t="s">
        <v>365</v>
      </c>
      <c r="EH6" s="75" t="s">
        <v>366</v>
      </c>
      <c r="EI6" s="75" t="s">
        <v>367</v>
      </c>
      <c r="EJ6" s="75" t="s">
        <v>368</v>
      </c>
      <c r="EK6" s="75" t="s">
        <v>369</v>
      </c>
      <c r="EL6" s="76" t="s">
        <v>370</v>
      </c>
      <c r="EM6" s="77" t="s">
        <v>371</v>
      </c>
      <c r="EN6" s="78" t="s">
        <v>372</v>
      </c>
      <c r="EO6" s="78" t="s">
        <v>260</v>
      </c>
      <c r="EP6" s="73" t="s">
        <v>373</v>
      </c>
      <c r="EQ6" s="74" t="s">
        <v>374</v>
      </c>
      <c r="ER6" s="75" t="s">
        <v>375</v>
      </c>
      <c r="ES6" s="75" t="s">
        <v>376</v>
      </c>
      <c r="ET6" s="75" t="s">
        <v>377</v>
      </c>
      <c r="EU6" s="75" t="s">
        <v>378</v>
      </c>
      <c r="EV6" s="75" t="s">
        <v>379</v>
      </c>
      <c r="EW6" s="75" t="s">
        <v>380</v>
      </c>
      <c r="EX6" s="75" t="s">
        <v>215</v>
      </c>
      <c r="EY6" s="75" t="s">
        <v>381</v>
      </c>
      <c r="EZ6" s="76" t="s">
        <v>382</v>
      </c>
      <c r="FA6" s="77" t="s">
        <v>383</v>
      </c>
      <c r="FB6" s="78" t="s">
        <v>384</v>
      </c>
      <c r="FC6" s="78" t="s">
        <v>261</v>
      </c>
      <c r="FD6" s="73" t="s">
        <v>385</v>
      </c>
      <c r="FE6" s="74" t="s">
        <v>386</v>
      </c>
      <c r="FF6" s="75" t="s">
        <v>387</v>
      </c>
      <c r="FG6" s="75" t="s">
        <v>388</v>
      </c>
      <c r="FH6" s="75" t="s">
        <v>389</v>
      </c>
      <c r="FI6" s="75" t="s">
        <v>390</v>
      </c>
      <c r="FJ6" s="75" t="s">
        <v>391</v>
      </c>
      <c r="FK6" s="75" t="s">
        <v>392</v>
      </c>
      <c r="FL6" s="75" t="s">
        <v>393</v>
      </c>
      <c r="FM6" s="75" t="s">
        <v>216</v>
      </c>
      <c r="FN6" s="76" t="s">
        <v>394</v>
      </c>
      <c r="FO6" s="77" t="s">
        <v>395</v>
      </c>
      <c r="FP6" s="78" t="s">
        <v>396</v>
      </c>
      <c r="FQ6" s="78" t="s">
        <v>262</v>
      </c>
      <c r="FR6" s="73" t="s">
        <v>397</v>
      </c>
      <c r="FS6" s="74" t="s">
        <v>398</v>
      </c>
      <c r="FT6" s="75" t="s">
        <v>399</v>
      </c>
      <c r="FU6" s="75" t="s">
        <v>400</v>
      </c>
      <c r="FV6" s="75" t="s">
        <v>401</v>
      </c>
      <c r="FW6" s="75" t="s">
        <v>402</v>
      </c>
      <c r="FX6" s="75" t="s">
        <v>403</v>
      </c>
      <c r="FY6" s="75" t="s">
        <v>404</v>
      </c>
      <c r="FZ6" s="75" t="s">
        <v>405</v>
      </c>
      <c r="GA6" s="75" t="s">
        <v>406</v>
      </c>
      <c r="GB6" s="76" t="s">
        <v>217</v>
      </c>
      <c r="GC6" s="77" t="s">
        <v>407</v>
      </c>
      <c r="GD6" s="78" t="s">
        <v>408</v>
      </c>
      <c r="GE6" s="78" t="s">
        <v>263</v>
      </c>
      <c r="GF6" s="73" t="s">
        <v>409</v>
      </c>
      <c r="GG6" s="74" t="s">
        <v>410</v>
      </c>
      <c r="GH6" s="75" t="s">
        <v>411</v>
      </c>
      <c r="GI6" s="75" t="s">
        <v>412</v>
      </c>
      <c r="GJ6" s="75" t="s">
        <v>413</v>
      </c>
      <c r="GK6" s="75" t="s">
        <v>414</v>
      </c>
      <c r="GL6" s="75" t="s">
        <v>415</v>
      </c>
      <c r="GM6" s="75" t="s">
        <v>416</v>
      </c>
      <c r="GN6" s="75" t="s">
        <v>417</v>
      </c>
      <c r="GO6" s="75" t="s">
        <v>418</v>
      </c>
      <c r="GP6" s="76" t="s">
        <v>419</v>
      </c>
      <c r="GQ6" s="77" t="s">
        <v>218</v>
      </c>
      <c r="GR6" s="78" t="s">
        <v>420</v>
      </c>
      <c r="GS6" s="78" t="s">
        <v>264</v>
      </c>
      <c r="GT6" s="73" t="s">
        <v>421</v>
      </c>
      <c r="GU6" s="74" t="s">
        <v>422</v>
      </c>
      <c r="GV6" s="75" t="s">
        <v>423</v>
      </c>
      <c r="GW6" s="75" t="s">
        <v>424</v>
      </c>
      <c r="GX6" s="75" t="s">
        <v>425</v>
      </c>
      <c r="GY6" s="75" t="s">
        <v>426</v>
      </c>
      <c r="GZ6" s="75" t="s">
        <v>427</v>
      </c>
      <c r="HA6" s="75" t="s">
        <v>428</v>
      </c>
      <c r="HB6" s="75" t="s">
        <v>429</v>
      </c>
      <c r="HC6" s="75" t="s">
        <v>430</v>
      </c>
      <c r="HD6" s="76" t="s">
        <v>431</v>
      </c>
      <c r="HE6" s="77" t="s">
        <v>432</v>
      </c>
      <c r="HF6" s="78" t="s">
        <v>219</v>
      </c>
      <c r="HG6" s="78" t="s">
        <v>265</v>
      </c>
      <c r="HH6" s="73" t="s">
        <v>433</v>
      </c>
      <c r="HI6" s="74" t="s">
        <v>434</v>
      </c>
      <c r="HJ6" s="75" t="s">
        <v>435</v>
      </c>
      <c r="HK6" s="75" t="s">
        <v>436</v>
      </c>
      <c r="HL6" s="75" t="s">
        <v>437</v>
      </c>
      <c r="HM6" s="75" t="s">
        <v>438</v>
      </c>
      <c r="HN6" s="75" t="s">
        <v>439</v>
      </c>
      <c r="HO6" s="75" t="s">
        <v>440</v>
      </c>
      <c r="HP6" s="75" t="s">
        <v>441</v>
      </c>
      <c r="HQ6" s="75" t="s">
        <v>442</v>
      </c>
      <c r="HR6" s="76" t="s">
        <v>443</v>
      </c>
      <c r="HS6" s="77" t="s">
        <v>444</v>
      </c>
      <c r="HT6" s="78" t="s">
        <v>445</v>
      </c>
      <c r="HU6" s="78" t="s">
        <v>220</v>
      </c>
      <c r="HV6" s="73" t="s">
        <v>446</v>
      </c>
      <c r="HW6" s="74" t="s">
        <v>447</v>
      </c>
      <c r="HX6" s="75" t="s">
        <v>448</v>
      </c>
      <c r="HY6" s="75" t="s">
        <v>449</v>
      </c>
      <c r="HZ6" s="75" t="s">
        <v>450</v>
      </c>
      <c r="IA6" s="75" t="s">
        <v>451</v>
      </c>
      <c r="IB6" s="75" t="s">
        <v>452</v>
      </c>
      <c r="IC6" s="75" t="s">
        <v>453</v>
      </c>
      <c r="ID6" s="75" t="s">
        <v>454</v>
      </c>
      <c r="IE6" s="75" t="s">
        <v>455</v>
      </c>
      <c r="IF6" s="76" t="s">
        <v>456</v>
      </c>
      <c r="IG6" s="77" t="s">
        <v>457</v>
      </c>
      <c r="IH6" s="78" t="s">
        <v>458</v>
      </c>
      <c r="II6" s="78" t="s">
        <v>266</v>
      </c>
      <c r="IJ6" s="73" t="s">
        <v>459</v>
      </c>
      <c r="IK6" s="74" t="s">
        <v>460</v>
      </c>
      <c r="IL6" s="75" t="s">
        <v>461</v>
      </c>
      <c r="IM6" s="75" t="s">
        <v>462</v>
      </c>
      <c r="IN6" s="75" t="s">
        <v>463</v>
      </c>
      <c r="IO6" s="75" t="s">
        <v>464</v>
      </c>
      <c r="IP6" s="75" t="s">
        <v>465</v>
      </c>
      <c r="IQ6" s="75" t="s">
        <v>466</v>
      </c>
      <c r="IR6" s="75" t="s">
        <v>467</v>
      </c>
      <c r="IS6" s="75" t="s">
        <v>468</v>
      </c>
      <c r="IT6" s="76" t="s">
        <v>469</v>
      </c>
      <c r="IU6" s="77" t="s">
        <v>470</v>
      </c>
      <c r="IV6" s="78" t="s">
        <v>471</v>
      </c>
      <c r="IW6" s="78" t="s">
        <v>267</v>
      </c>
      <c r="IX6" s="73" t="s">
        <v>472</v>
      </c>
      <c r="IY6" s="74" t="s">
        <v>473</v>
      </c>
      <c r="IZ6" s="75" t="s">
        <v>474</v>
      </c>
      <c r="JA6" s="75" t="s">
        <v>475</v>
      </c>
      <c r="JB6" s="75" t="s">
        <v>476</v>
      </c>
      <c r="JC6" s="75" t="s">
        <v>477</v>
      </c>
      <c r="JD6" s="75" t="s">
        <v>478</v>
      </c>
      <c r="JE6" s="75" t="s">
        <v>479</v>
      </c>
      <c r="JF6" s="75" t="s">
        <v>480</v>
      </c>
      <c r="JG6" s="75" t="s">
        <v>481</v>
      </c>
      <c r="JH6" s="76" t="s">
        <v>482</v>
      </c>
      <c r="JI6" s="77" t="s">
        <v>483</v>
      </c>
      <c r="JJ6" s="78" t="s">
        <v>484</v>
      </c>
      <c r="JK6" s="78" t="s">
        <v>268</v>
      </c>
      <c r="JL6" s="73" t="s">
        <v>485</v>
      </c>
      <c r="JM6" s="74" t="s">
        <v>486</v>
      </c>
      <c r="JN6" s="75" t="s">
        <v>487</v>
      </c>
      <c r="JO6" s="75" t="s">
        <v>488</v>
      </c>
      <c r="JP6" s="75" t="s">
        <v>489</v>
      </c>
      <c r="JQ6" s="75" t="s">
        <v>490</v>
      </c>
      <c r="JR6" s="75" t="s">
        <v>491</v>
      </c>
      <c r="JS6" s="75" t="s">
        <v>492</v>
      </c>
      <c r="JT6" s="75" t="s">
        <v>493</v>
      </c>
      <c r="JU6" s="75" t="s">
        <v>494</v>
      </c>
      <c r="JV6" s="76" t="s">
        <v>495</v>
      </c>
      <c r="JW6" s="77" t="s">
        <v>496</v>
      </c>
      <c r="JX6" s="78" t="s">
        <v>497</v>
      </c>
      <c r="JY6" s="78" t="s">
        <v>269</v>
      </c>
      <c r="JZ6" s="73" t="s">
        <v>498</v>
      </c>
      <c r="KA6" s="74" t="s">
        <v>499</v>
      </c>
      <c r="KB6" s="75" t="s">
        <v>500</v>
      </c>
      <c r="KC6" s="75" t="s">
        <v>501</v>
      </c>
      <c r="KD6" s="75" t="s">
        <v>502</v>
      </c>
      <c r="KE6" s="75" t="s">
        <v>503</v>
      </c>
      <c r="KF6" s="75" t="s">
        <v>504</v>
      </c>
      <c r="KG6" s="75" t="s">
        <v>505</v>
      </c>
      <c r="KH6" s="75" t="s">
        <v>506</v>
      </c>
      <c r="KI6" s="75" t="s">
        <v>507</v>
      </c>
      <c r="KJ6" s="76" t="s">
        <v>508</v>
      </c>
      <c r="KK6" s="77" t="s">
        <v>509</v>
      </c>
      <c r="KL6" s="78" t="s">
        <v>510</v>
      </c>
      <c r="KM6" s="78" t="s">
        <v>270</v>
      </c>
      <c r="KN6" s="73" t="s">
        <v>511</v>
      </c>
      <c r="KO6" s="74" t="s">
        <v>512</v>
      </c>
      <c r="KP6" s="75" t="s">
        <v>513</v>
      </c>
      <c r="KQ6" s="75" t="s">
        <v>514</v>
      </c>
      <c r="KR6" s="75" t="s">
        <v>515</v>
      </c>
      <c r="KS6" s="75" t="s">
        <v>516</v>
      </c>
      <c r="KT6" s="75" t="s">
        <v>517</v>
      </c>
      <c r="KU6" s="75" t="s">
        <v>518</v>
      </c>
      <c r="KV6" s="75" t="s">
        <v>519</v>
      </c>
      <c r="KW6" s="75" t="s">
        <v>520</v>
      </c>
      <c r="KX6" s="76" t="s">
        <v>521</v>
      </c>
      <c r="KY6" s="77" t="s">
        <v>522</v>
      </c>
      <c r="KZ6" s="78" t="s">
        <v>523</v>
      </c>
      <c r="LA6" s="78" t="s">
        <v>271</v>
      </c>
      <c r="LB6" s="73" t="s">
        <v>524</v>
      </c>
      <c r="LC6" s="74" t="s">
        <v>525</v>
      </c>
      <c r="LD6" s="75" t="s">
        <v>526</v>
      </c>
      <c r="LE6" s="75" t="s">
        <v>527</v>
      </c>
      <c r="LF6" s="75" t="s">
        <v>528</v>
      </c>
      <c r="LG6" s="75" t="s">
        <v>529</v>
      </c>
      <c r="LH6" s="75" t="s">
        <v>530</v>
      </c>
      <c r="LI6" s="75" t="s">
        <v>531</v>
      </c>
      <c r="LJ6" s="75" t="s">
        <v>532</v>
      </c>
      <c r="LK6" s="75" t="s">
        <v>533</v>
      </c>
      <c r="LL6" s="76" t="s">
        <v>534</v>
      </c>
      <c r="LM6" s="77" t="s">
        <v>535</v>
      </c>
      <c r="LN6" s="78" t="s">
        <v>536</v>
      </c>
      <c r="LO6" s="78" t="s">
        <v>272</v>
      </c>
      <c r="LP6" s="73" t="s">
        <v>537</v>
      </c>
      <c r="LQ6" s="74" t="s">
        <v>538</v>
      </c>
      <c r="LR6" s="75" t="s">
        <v>539</v>
      </c>
      <c r="LS6" s="75" t="s">
        <v>540</v>
      </c>
      <c r="LT6" s="75" t="s">
        <v>541</v>
      </c>
      <c r="LU6" s="75" t="s">
        <v>542</v>
      </c>
      <c r="LV6" s="75" t="s">
        <v>543</v>
      </c>
      <c r="LW6" s="75" t="s">
        <v>544</v>
      </c>
      <c r="LX6" s="75" t="s">
        <v>545</v>
      </c>
      <c r="LY6" s="75" t="s">
        <v>546</v>
      </c>
      <c r="LZ6" s="76" t="s">
        <v>547</v>
      </c>
      <c r="MA6" s="77" t="s">
        <v>548</v>
      </c>
      <c r="MB6" s="78" t="s">
        <v>549</v>
      </c>
      <c r="MC6" s="78" t="s">
        <v>273</v>
      </c>
      <c r="MD6" s="73" t="s">
        <v>550</v>
      </c>
      <c r="ME6" s="74" t="s">
        <v>551</v>
      </c>
      <c r="MF6" s="75" t="s">
        <v>552</v>
      </c>
      <c r="MG6" s="75" t="s">
        <v>553</v>
      </c>
      <c r="MH6" s="75" t="s">
        <v>554</v>
      </c>
      <c r="MI6" s="75" t="s">
        <v>555</v>
      </c>
      <c r="MJ6" s="75" t="s">
        <v>556</v>
      </c>
      <c r="MK6" s="75" t="s">
        <v>557</v>
      </c>
      <c r="ML6" s="75" t="s">
        <v>558</v>
      </c>
      <c r="MM6" s="75" t="s">
        <v>559</v>
      </c>
      <c r="MN6" s="76" t="s">
        <v>560</v>
      </c>
      <c r="MO6" s="77" t="s">
        <v>561</v>
      </c>
      <c r="MP6" s="78" t="s">
        <v>562</v>
      </c>
      <c r="MQ6" s="78" t="s">
        <v>274</v>
      </c>
      <c r="MR6" s="73" t="s">
        <v>563</v>
      </c>
      <c r="MS6" s="74" t="s">
        <v>564</v>
      </c>
      <c r="MT6" s="75" t="s">
        <v>565</v>
      </c>
      <c r="MU6" s="75" t="s">
        <v>566</v>
      </c>
      <c r="MV6" s="75" t="s">
        <v>567</v>
      </c>
      <c r="MW6" s="75" t="s">
        <v>568</v>
      </c>
      <c r="MX6" s="75" t="s">
        <v>569</v>
      </c>
      <c r="MY6" s="75" t="s">
        <v>570</v>
      </c>
      <c r="MZ6" s="75" t="s">
        <v>571</v>
      </c>
      <c r="NA6" s="75" t="s">
        <v>572</v>
      </c>
      <c r="NB6" s="76" t="s">
        <v>573</v>
      </c>
      <c r="NC6" s="77" t="s">
        <v>574</v>
      </c>
      <c r="ND6" s="78" t="s">
        <v>575</v>
      </c>
      <c r="NE6" s="78" t="s">
        <v>275</v>
      </c>
      <c r="NF6" s="73" t="s">
        <v>576</v>
      </c>
      <c r="NG6" s="74" t="s">
        <v>577</v>
      </c>
      <c r="NH6" s="75" t="s">
        <v>578</v>
      </c>
      <c r="NI6" s="75" t="s">
        <v>579</v>
      </c>
      <c r="NJ6" s="75" t="s">
        <v>580</v>
      </c>
      <c r="NK6" s="75" t="s">
        <v>581</v>
      </c>
      <c r="NL6" s="75" t="s">
        <v>582</v>
      </c>
      <c r="NM6" s="75" t="s">
        <v>583</v>
      </c>
      <c r="NN6" s="75" t="s">
        <v>584</v>
      </c>
      <c r="NO6" s="75" t="s">
        <v>585</v>
      </c>
      <c r="NP6" s="76" t="s">
        <v>586</v>
      </c>
      <c r="NQ6" s="77" t="s">
        <v>587</v>
      </c>
      <c r="NR6" s="78" t="s">
        <v>588</v>
      </c>
      <c r="NS6" s="78" t="s">
        <v>276</v>
      </c>
      <c r="NT6" s="73" t="s">
        <v>589</v>
      </c>
      <c r="NU6" s="74" t="s">
        <v>590</v>
      </c>
      <c r="NV6" s="75" t="s">
        <v>591</v>
      </c>
      <c r="NW6" s="75" t="s">
        <v>592</v>
      </c>
      <c r="NX6" s="75" t="s">
        <v>593</v>
      </c>
      <c r="NY6" s="75" t="s">
        <v>594</v>
      </c>
      <c r="NZ6" s="75" t="s">
        <v>595</v>
      </c>
      <c r="OA6" s="75" t="s">
        <v>596</v>
      </c>
      <c r="OB6" s="75" t="s">
        <v>597</v>
      </c>
      <c r="OC6" s="75" t="s">
        <v>598</v>
      </c>
      <c r="OD6" s="76" t="s">
        <v>599</v>
      </c>
      <c r="OE6" s="77" t="s">
        <v>600</v>
      </c>
      <c r="OF6" s="78" t="s">
        <v>601</v>
      </c>
      <c r="OG6" s="78" t="s">
        <v>277</v>
      </c>
      <c r="OH6" s="73" t="s">
        <v>602</v>
      </c>
      <c r="OI6" s="74" t="s">
        <v>603</v>
      </c>
      <c r="OJ6" s="75" t="s">
        <v>604</v>
      </c>
      <c r="OK6" s="75" t="s">
        <v>605</v>
      </c>
      <c r="OL6" s="75" t="s">
        <v>606</v>
      </c>
      <c r="OM6" s="75" t="s">
        <v>607</v>
      </c>
      <c r="ON6" s="75" t="s">
        <v>608</v>
      </c>
      <c r="OO6" s="75" t="s">
        <v>609</v>
      </c>
      <c r="OP6" s="75" t="s">
        <v>610</v>
      </c>
      <c r="OQ6" s="75" t="s">
        <v>611</v>
      </c>
      <c r="OR6" s="76" t="s">
        <v>612</v>
      </c>
      <c r="OS6" s="77" t="s">
        <v>613</v>
      </c>
      <c r="OT6" s="78" t="s">
        <v>614</v>
      </c>
      <c r="OU6" s="78" t="s">
        <v>278</v>
      </c>
      <c r="OV6" s="73" t="s">
        <v>615</v>
      </c>
      <c r="OW6" s="74" t="s">
        <v>616</v>
      </c>
      <c r="OX6" s="75" t="s">
        <v>617</v>
      </c>
      <c r="OY6" s="75" t="s">
        <v>618</v>
      </c>
      <c r="OZ6" s="75" t="s">
        <v>619</v>
      </c>
      <c r="PA6" s="75" t="s">
        <v>620</v>
      </c>
      <c r="PB6" s="75" t="s">
        <v>621</v>
      </c>
      <c r="PC6" s="75" t="s">
        <v>622</v>
      </c>
      <c r="PD6" s="75" t="s">
        <v>623</v>
      </c>
      <c r="PE6" s="75" t="s">
        <v>624</v>
      </c>
      <c r="PF6" s="76" t="s">
        <v>625</v>
      </c>
      <c r="PG6" s="77" t="s">
        <v>626</v>
      </c>
      <c r="PH6" s="78" t="s">
        <v>627</v>
      </c>
      <c r="PI6" s="78" t="s">
        <v>279</v>
      </c>
      <c r="PJ6" s="73" t="s">
        <v>628</v>
      </c>
      <c r="PK6" s="74" t="s">
        <v>629</v>
      </c>
      <c r="PL6" s="75" t="s">
        <v>630</v>
      </c>
      <c r="PM6" s="75" t="s">
        <v>631</v>
      </c>
      <c r="PN6" s="75" t="s">
        <v>632</v>
      </c>
      <c r="PO6" s="75" t="s">
        <v>633</v>
      </c>
      <c r="PP6" s="75" t="s">
        <v>634</v>
      </c>
      <c r="PQ6" s="75" t="s">
        <v>635</v>
      </c>
      <c r="PR6" s="75" t="s">
        <v>636</v>
      </c>
      <c r="PS6" s="75" t="s">
        <v>637</v>
      </c>
      <c r="PT6" s="76" t="s">
        <v>638</v>
      </c>
      <c r="PU6" s="77" t="s">
        <v>639</v>
      </c>
      <c r="PV6" s="78" t="s">
        <v>640</v>
      </c>
      <c r="PW6" s="78" t="s">
        <v>280</v>
      </c>
      <c r="PX6" s="73" t="s">
        <v>641</v>
      </c>
      <c r="PY6" s="74" t="s">
        <v>642</v>
      </c>
      <c r="PZ6" s="75" t="s">
        <v>643</v>
      </c>
      <c r="QA6" s="75" t="s">
        <v>644</v>
      </c>
      <c r="QB6" s="75" t="s">
        <v>645</v>
      </c>
      <c r="QC6" s="75" t="s">
        <v>646</v>
      </c>
      <c r="QD6" s="75" t="s">
        <v>647</v>
      </c>
      <c r="QE6" s="75" t="s">
        <v>648</v>
      </c>
      <c r="QF6" s="75" t="s">
        <v>649</v>
      </c>
      <c r="QG6" s="75" t="s">
        <v>650</v>
      </c>
      <c r="QH6" s="76" t="s">
        <v>651</v>
      </c>
      <c r="QI6" s="77" t="s">
        <v>652</v>
      </c>
      <c r="QJ6" s="78" t="s">
        <v>653</v>
      </c>
      <c r="QK6" s="78" t="s">
        <v>281</v>
      </c>
    </row>
    <row r="7" spans="2:453" ht="14.45" customHeight="1" x14ac:dyDescent="0.3">
      <c r="B7" s="72" t="str">
        <f>Colaboradores!B5</f>
        <v>8676</v>
      </c>
      <c r="C7" s="71" t="str">
        <f>Colaboradores!C5</f>
        <v>Cuñat Ramírez, María</v>
      </c>
      <c r="D7" s="90">
        <f t="shared" ref="D7:D36" ca="1" si="0">IFERROR(F7/$D$4,0)</f>
        <v>0</v>
      </c>
      <c r="E7" s="91">
        <f t="shared" ref="E7:E36" ca="1" si="1">IFERROR(P7/$D$4,0)</f>
        <v>0</v>
      </c>
      <c r="F7" s="54" t="str">
        <f t="shared" ref="F7:S23" ca="1" si="2">IF(SUMIF($T$4:$AAB$4,F$6,$T7:$AAB7)=0,"",SUMIF($T$4:$AAB$4,F$6,$T7:$AAB7))</f>
        <v/>
      </c>
      <c r="G7" s="52" t="str">
        <f t="shared" ca="1" si="2"/>
        <v/>
      </c>
      <c r="H7" s="81" t="str">
        <f t="shared" ca="1" si="2"/>
        <v/>
      </c>
      <c r="I7" s="81" t="str">
        <f t="shared" ca="1" si="2"/>
        <v/>
      </c>
      <c r="J7" s="81" t="str">
        <f t="shared" ca="1" si="2"/>
        <v/>
      </c>
      <c r="K7" s="81" t="str">
        <f t="shared" ca="1" si="2"/>
        <v/>
      </c>
      <c r="L7" s="81" t="str">
        <f t="shared" ca="1" si="2"/>
        <v/>
      </c>
      <c r="M7" s="81" t="str">
        <f t="shared" ca="1" si="2"/>
        <v/>
      </c>
      <c r="N7" s="81" t="str">
        <f t="shared" ca="1" si="2"/>
        <v/>
      </c>
      <c r="O7" s="81" t="str">
        <f t="shared" ca="1" si="2"/>
        <v/>
      </c>
      <c r="P7" s="53" t="str">
        <f t="shared" ca="1" si="2"/>
        <v/>
      </c>
      <c r="Q7" s="28" t="str">
        <f t="shared" ca="1" si="2"/>
        <v/>
      </c>
      <c r="R7" s="82" t="str">
        <f t="shared" ca="1" si="2"/>
        <v/>
      </c>
      <c r="S7" s="83" t="str">
        <f t="shared" ca="1" si="2"/>
        <v/>
      </c>
      <c r="T7" s="79" t="str">
        <f t="shared" ref="T7:T36" ca="1" si="3">IFERROR((VLOOKUP($B7,INDIRECT("'"&amp;TEXT(T$5,"dd-mm-yy")&amp;"'!$B$8:$AI$1000"),13,0)=$F$6)*1,"")</f>
        <v/>
      </c>
      <c r="U7" s="50" t="str">
        <f t="shared" ref="U7:U36" ca="1" si="4">IFERROR((VLOOKUP($B7,INDIRECT("'"&amp;TEXT(T$5,"dd-mm-yy")&amp;"'!$B$8:$AI$1000"),13,0)=$G$6)*1,"")</f>
        <v/>
      </c>
      <c r="V7" s="81" t="str">
        <f t="shared" ref="V7:V36" ca="1" si="5">IFERROR((VLOOKUP($B7,INDIRECT("'"&amp;TEXT(T$5,"dd-mm-yy")&amp;"'!$B$8:$AI$1000"),14,0)=$H$6)*1,"")</f>
        <v/>
      </c>
      <c r="W7" s="81" t="str">
        <f t="shared" ref="W7:W36" ca="1" si="6">IFERROR((VLOOKUP($B7,INDIRECT("'"&amp;TEXT(T$5,"dd-mm-yy")&amp;"'!$B$8:$AI$1000"),14,0)=$I$6)*1,"")</f>
        <v/>
      </c>
      <c r="X7" s="81" t="str">
        <f t="shared" ref="X7:X36" ca="1" si="7">IFERROR((VLOOKUP($B7,INDIRECT("'"&amp;TEXT(T$5,"dd-mm-yy")&amp;"'!$B$8:$AI$1000"),14,0)=$J$6)*1,"")</f>
        <v/>
      </c>
      <c r="Y7" s="81" t="str">
        <f t="shared" ref="Y7:Y36" ca="1" si="8">IFERROR((VLOOKUP($B7,INDIRECT("'"&amp;TEXT(T$5,"dd-mm-yy")&amp;"'!$B$8:$AI$1000"),14,0)=$K$6)*1,"")</f>
        <v/>
      </c>
      <c r="Z7" s="81" t="str">
        <f t="shared" ref="Z7:Z36" ca="1" si="9">IFERROR((VLOOKUP($B7,INDIRECT("'"&amp;TEXT(T$5,"dd-mm-yy")&amp;"'!$B$8:$AI$1000"),14,0)=$L$6)*1,"")</f>
        <v/>
      </c>
      <c r="AA7" s="81" t="str">
        <f t="shared" ref="AA7:AA36" ca="1" si="10">IFERROR((VLOOKUP($B7,INDIRECT("'"&amp;TEXT(T$5,"dd-mm-yy")&amp;"'!$B$8:$AI$1000"),14,0)=$M$6)*1,"")</f>
        <v/>
      </c>
      <c r="AB7" s="81" t="str">
        <f t="shared" ref="AB7:AB36" ca="1" si="11">IFERROR((VLOOKUP($B7,INDIRECT("'"&amp;TEXT(T$5,"dd-mm-yy")&amp;"'!$B$8:$AI$1000"),14,0)=$N$6)*1,"")</f>
        <v/>
      </c>
      <c r="AC7" s="81" t="str">
        <f t="shared" ref="AC7:AC36" ca="1" si="12">IFERROR((VLOOKUP($B7,INDIRECT("'"&amp;TEXT(T$5,"dd-mm-yy")&amp;"'!$B$8:$AI$1000"),14,0)=$O$6)*1,"")</f>
        <v/>
      </c>
      <c r="AD7" s="51" t="str">
        <f t="shared" ref="AD7:AD36" ca="1" si="13">IFERROR((VLOOKUP($B7,INDIRECT("'"&amp;TEXT(T$5,"dd-mm-yy")&amp;"'!$B$8:$AI$1000"),16,0)=$P$6)*1,"")</f>
        <v/>
      </c>
      <c r="AE7" s="80" t="str">
        <f t="shared" ref="AE7:AE36" ca="1" si="14">IFERROR((VLOOKUP($B7,INDIRECT("'"&amp;TEXT(T$5,"dd-mm-yy")&amp;"'!$B$8:$AI$1000"),16,0)=$Q$6)*1,"")</f>
        <v/>
      </c>
      <c r="AF7" s="82" t="str">
        <f t="shared" ref="AF7:AF36" ca="1" si="15">IFERROR((VLOOKUP($B7,INDIRECT("'"&amp;TEXT(T$5,"dd-mm-yy")&amp;"'!$B$8:$AI$1000"),17,0)=$R$6)*1,"")</f>
        <v/>
      </c>
      <c r="AG7" s="83" t="str">
        <f t="shared" ref="AG7:AG36" ca="1" si="16">IFERROR((VLOOKUP($B7,INDIRECT("'"&amp;TEXT(T$5,"dd-mm-yy")&amp;"'!$B$8:$AI$1000"),17,0)=$S$6)*1,"")</f>
        <v/>
      </c>
      <c r="AH7" s="79" t="str">
        <f t="shared" ref="AH7:AH36" ca="1" si="17">IFERROR((VLOOKUP($B7,INDIRECT("'"&amp;TEXT(AH$5,"dd-mm-yy")&amp;"'!$B$8:$AI$1000"),13,0)=$F$6)*1,"")</f>
        <v/>
      </c>
      <c r="AI7" s="50" t="str">
        <f t="shared" ref="AI7:AI36" ca="1" si="18">IFERROR((VLOOKUP($B7,INDIRECT("'"&amp;TEXT(AH$5,"dd-mm-yy")&amp;"'!$B$8:$AI$1000"),13,0)=$G$6)*1,"")</f>
        <v/>
      </c>
      <c r="AJ7" s="81" t="str">
        <f t="shared" ref="AJ7:AJ36" ca="1" si="19">IFERROR((VLOOKUP($B7,INDIRECT("'"&amp;TEXT(AH$5,"dd-mm-yy")&amp;"'!$B$8:$AI$1000"),14,0)=$H$6)*1,"")</f>
        <v/>
      </c>
      <c r="AK7" s="81" t="str">
        <f t="shared" ref="AK7:AK36" ca="1" si="20">IFERROR((VLOOKUP($B7,INDIRECT("'"&amp;TEXT(AH$5,"dd-mm-yy")&amp;"'!$B$8:$AI$1000"),14,0)=$I$6)*1,"")</f>
        <v/>
      </c>
      <c r="AL7" s="81" t="str">
        <f t="shared" ref="AL7:AL36" ca="1" si="21">IFERROR((VLOOKUP($B7,INDIRECT("'"&amp;TEXT(AH$5,"dd-mm-yy")&amp;"'!$B$8:$AI$1000"),14,0)=$J$6)*1,"")</f>
        <v/>
      </c>
      <c r="AM7" s="81" t="str">
        <f t="shared" ref="AM7:AM36" ca="1" si="22">IFERROR((VLOOKUP($B7,INDIRECT("'"&amp;TEXT(AH$5,"dd-mm-yy")&amp;"'!$B$8:$AI$1000"),14,0)=$K$6)*1,"")</f>
        <v/>
      </c>
      <c r="AN7" s="81" t="str">
        <f t="shared" ref="AN7:AN36" ca="1" si="23">IFERROR((VLOOKUP($B7,INDIRECT("'"&amp;TEXT(AH$5,"dd-mm-yy")&amp;"'!$B$8:$AI$1000"),14,0)=$L$6)*1,"")</f>
        <v/>
      </c>
      <c r="AO7" s="81" t="str">
        <f t="shared" ref="AO7:AO36" ca="1" si="24">IFERROR((VLOOKUP($B7,INDIRECT("'"&amp;TEXT(AH$5,"dd-mm-yy")&amp;"'!$B$8:$AI$1000"),14,0)=$M$6)*1,"")</f>
        <v/>
      </c>
      <c r="AP7" s="81" t="str">
        <f t="shared" ref="AP7:AP36" ca="1" si="25">IFERROR((VLOOKUP($B7,INDIRECT("'"&amp;TEXT(AH$5,"dd-mm-yy")&amp;"'!$B$8:$AI$1000"),14,0)=$N$6)*1,"")</f>
        <v/>
      </c>
      <c r="AQ7" s="81" t="str">
        <f t="shared" ref="AQ7:AQ36" ca="1" si="26">IFERROR((VLOOKUP($B7,INDIRECT("'"&amp;TEXT(AH$5,"dd-mm-yy")&amp;"'!$B$8:$AI$1000"),14,0)=$O$6)*1,"")</f>
        <v/>
      </c>
      <c r="AR7" s="51" t="str">
        <f t="shared" ref="AR7:AR36" ca="1" si="27">IFERROR((VLOOKUP($B7,INDIRECT("'"&amp;TEXT(AH$5,"dd-mm-yy")&amp;"'!$B$8:$AI$1000"),16,0)=$P$6)*1,"")</f>
        <v/>
      </c>
      <c r="AS7" s="80" t="str">
        <f t="shared" ref="AS7:AS36" ca="1" si="28">IFERROR((VLOOKUP($B7,INDIRECT("'"&amp;TEXT(AH$5,"dd-mm-yy")&amp;"'!$B$8:$AI$1000"),16,0)=$Q$6)*1,"")</f>
        <v/>
      </c>
      <c r="AT7" s="82" t="str">
        <f t="shared" ref="AT7:AT36" ca="1" si="29">IFERROR((VLOOKUP($B7,INDIRECT("'"&amp;TEXT(AH$5,"dd-mm-yy")&amp;"'!$B$8:$AI$1000"),17,0)=$R$6)*1,"")</f>
        <v/>
      </c>
      <c r="AU7" s="83" t="str">
        <f t="shared" ref="AU7:AU36" ca="1" si="30">IFERROR((VLOOKUP($B7,INDIRECT("'"&amp;TEXT(AH$5,"dd-mm-yy")&amp;"'!$B$8:$AI$1000"),17,0)=$S$6)*1,"")</f>
        <v/>
      </c>
      <c r="AV7" s="79" t="str">
        <f t="shared" ref="AV7:AV36" ca="1" si="31">IFERROR((VLOOKUP($B7,INDIRECT("'"&amp;TEXT(AV$5,"dd-mm-yy")&amp;"'!$B$8:$AI$1000"),13,0)=$F$6)*1,"")</f>
        <v/>
      </c>
      <c r="AW7" s="50" t="str">
        <f t="shared" ref="AW7:AW36" ca="1" si="32">IFERROR((VLOOKUP($B7,INDIRECT("'"&amp;TEXT(AV$5,"dd-mm-yy")&amp;"'!$B$8:$AI$1000"),13,0)=$G$6)*1,"")</f>
        <v/>
      </c>
      <c r="AX7" s="81" t="str">
        <f t="shared" ref="AX7:AX36" ca="1" si="33">IFERROR((VLOOKUP($B7,INDIRECT("'"&amp;TEXT(AV$5,"dd-mm-yy")&amp;"'!$B$8:$AI$1000"),14,0)=$H$6)*1,"")</f>
        <v/>
      </c>
      <c r="AY7" s="81" t="str">
        <f t="shared" ref="AY7:AY36" ca="1" si="34">IFERROR((VLOOKUP($B7,INDIRECT("'"&amp;TEXT(AV$5,"dd-mm-yy")&amp;"'!$B$8:$AI$1000"),14,0)=$I$6)*1,"")</f>
        <v/>
      </c>
      <c r="AZ7" s="81" t="str">
        <f t="shared" ref="AZ7:AZ36" ca="1" si="35">IFERROR((VLOOKUP($B7,INDIRECT("'"&amp;TEXT(AV$5,"dd-mm-yy")&amp;"'!$B$8:$AI$1000"),14,0)=$J$6)*1,"")</f>
        <v/>
      </c>
      <c r="BA7" s="81" t="str">
        <f t="shared" ref="BA7:BA36" ca="1" si="36">IFERROR((VLOOKUP($B7,INDIRECT("'"&amp;TEXT(AV$5,"dd-mm-yy")&amp;"'!$B$8:$AI$1000"),14,0)=$K$6)*1,"")</f>
        <v/>
      </c>
      <c r="BB7" s="81" t="str">
        <f t="shared" ref="BB7:BB36" ca="1" si="37">IFERROR((VLOOKUP($B7,INDIRECT("'"&amp;TEXT(AV$5,"dd-mm-yy")&amp;"'!$B$8:$AI$1000"),14,0)=$L$6)*1,"")</f>
        <v/>
      </c>
      <c r="BC7" s="81" t="str">
        <f t="shared" ref="BC7:BC36" ca="1" si="38">IFERROR((VLOOKUP($B7,INDIRECT("'"&amp;TEXT(AV$5,"dd-mm-yy")&amp;"'!$B$8:$AI$1000"),14,0)=$M$6)*1,"")</f>
        <v/>
      </c>
      <c r="BD7" s="81" t="str">
        <f t="shared" ref="BD7:BD36" ca="1" si="39">IFERROR((VLOOKUP($B7,INDIRECT("'"&amp;TEXT(AV$5,"dd-mm-yy")&amp;"'!$B$8:$AI$1000"),14,0)=$N$6)*1,"")</f>
        <v/>
      </c>
      <c r="BE7" s="81" t="str">
        <f t="shared" ref="BE7:BE36" ca="1" si="40">IFERROR((VLOOKUP($B7,INDIRECT("'"&amp;TEXT(AV$5,"dd-mm-yy")&amp;"'!$B$8:$AI$1000"),14,0)=$O$6)*1,"")</f>
        <v/>
      </c>
      <c r="BF7" s="51" t="str">
        <f t="shared" ref="BF7:BF36" ca="1" si="41">IFERROR((VLOOKUP($B7,INDIRECT("'"&amp;TEXT(AV$5,"dd-mm-yy")&amp;"'!$B$8:$AI$1000"),16,0)=$P$6)*1,"")</f>
        <v/>
      </c>
      <c r="BG7" s="80" t="str">
        <f t="shared" ref="BG7:BG36" ca="1" si="42">IFERROR((VLOOKUP($B7,INDIRECT("'"&amp;TEXT(AV$5,"dd-mm-yy")&amp;"'!$B$8:$AI$1000"),16,0)=$Q$6)*1,"")</f>
        <v/>
      </c>
      <c r="BH7" s="82" t="str">
        <f t="shared" ref="BH7:BH36" ca="1" si="43">IFERROR((VLOOKUP($B7,INDIRECT("'"&amp;TEXT(AV$5,"dd-mm-yy")&amp;"'!$B$8:$AI$1000"),17,0)=$R$6)*1,"")</f>
        <v/>
      </c>
      <c r="BI7" s="83" t="str">
        <f t="shared" ref="BI7:BI36" ca="1" si="44">IFERROR((VLOOKUP($B7,INDIRECT("'"&amp;TEXT(AV$5,"dd-mm-yy")&amp;"'!$B$8:$AI$1000"),17,0)=$S$6)*1,"")</f>
        <v/>
      </c>
      <c r="BJ7" s="79" t="str">
        <f t="shared" ref="BJ7:CZ22" ca="1" si="45">IFERROR((VLOOKUP($B7,INDIRECT("'"&amp;TEXT(BJ$5,"dd-mm-yy")&amp;"'!$B$8:$AI$1000"),13,0)=$F$6)*1,"")</f>
        <v/>
      </c>
      <c r="BK7" s="50" t="str">
        <f t="shared" ref="BK7:CM22" ca="1" si="46">IFERROR((VLOOKUP($B7,INDIRECT("'"&amp;TEXT(BJ$5,"dd-mm-yy")&amp;"'!$B$8:$AI$1000"),13,0)=$G$6)*1,"")</f>
        <v/>
      </c>
      <c r="BL7" s="81" t="str">
        <f t="shared" ref="BL7:BL36" ca="1" si="47">IFERROR((VLOOKUP($B7,INDIRECT("'"&amp;TEXT(BJ$5,"dd-mm-yy")&amp;"'!$B$8:$AI$1000"),14,0)=$H$6)*1,"")</f>
        <v/>
      </c>
      <c r="BM7" s="81" t="str">
        <f t="shared" ref="BM7:BM36" ca="1" si="48">IFERROR((VLOOKUP($B7,INDIRECT("'"&amp;TEXT(BJ$5,"dd-mm-yy")&amp;"'!$B$8:$AI$1000"),14,0)=$I$6)*1,"")</f>
        <v/>
      </c>
      <c r="BN7" s="81" t="str">
        <f t="shared" ref="BN7:BN36" ca="1" si="49">IFERROR((VLOOKUP($B7,INDIRECT("'"&amp;TEXT(BJ$5,"dd-mm-yy")&amp;"'!$B$8:$AI$1000"),14,0)=$J$6)*1,"")</f>
        <v/>
      </c>
      <c r="BO7" s="81" t="str">
        <f t="shared" ref="BO7:BO36" ca="1" si="50">IFERROR((VLOOKUP($B7,INDIRECT("'"&amp;TEXT(BJ$5,"dd-mm-yy")&amp;"'!$B$8:$AI$1000"),14,0)=$K$6)*1,"")</f>
        <v/>
      </c>
      <c r="BP7" s="81" t="str">
        <f t="shared" ref="BP7:BP36" ca="1" si="51">IFERROR((VLOOKUP($B7,INDIRECT("'"&amp;TEXT(BJ$5,"dd-mm-yy")&amp;"'!$B$8:$AI$1000"),14,0)=$L$6)*1,"")</f>
        <v/>
      </c>
      <c r="BQ7" s="81" t="str">
        <f t="shared" ref="BQ7:BQ36" ca="1" si="52">IFERROR((VLOOKUP($B7,INDIRECT("'"&amp;TEXT(BJ$5,"dd-mm-yy")&amp;"'!$B$8:$AI$1000"),14,0)=$M$6)*1,"")</f>
        <v/>
      </c>
      <c r="BR7" s="81" t="str">
        <f t="shared" ref="BR7:BR36" ca="1" si="53">IFERROR((VLOOKUP($B7,INDIRECT("'"&amp;TEXT(BJ$5,"dd-mm-yy")&amp;"'!$B$8:$AI$1000"),14,0)=$N$6)*1,"")</f>
        <v/>
      </c>
      <c r="BS7" s="81" t="str">
        <f t="shared" ref="BS7:BS36" ca="1" si="54">IFERROR((VLOOKUP($B7,INDIRECT("'"&amp;TEXT(BJ$5,"dd-mm-yy")&amp;"'!$B$8:$AI$1000"),14,0)=$O$6)*1,"")</f>
        <v/>
      </c>
      <c r="BT7" s="51" t="str">
        <f t="shared" ref="BT7:BT36" ca="1" si="55">IFERROR((VLOOKUP($B7,INDIRECT("'"&amp;TEXT(BJ$5,"dd-mm-yy")&amp;"'!$B$8:$AI$1000"),16,0)=$P$6)*1,"")</f>
        <v/>
      </c>
      <c r="BU7" s="80" t="str">
        <f t="shared" ref="BU7:BU36" ca="1" si="56">IFERROR((VLOOKUP($B7,INDIRECT("'"&amp;TEXT(BJ$5,"dd-mm-yy")&amp;"'!$B$8:$AI$1000"),16,0)=$Q$6)*1,"")</f>
        <v/>
      </c>
      <c r="BV7" s="82" t="str">
        <f t="shared" ref="BV7:BV36" ca="1" si="57">IFERROR((VLOOKUP($B7,INDIRECT("'"&amp;TEXT(BJ$5,"dd-mm-yy")&amp;"'!$B$8:$AI$1000"),17,0)=$R$6)*1,"")</f>
        <v/>
      </c>
      <c r="BW7" s="83" t="str">
        <f t="shared" ref="BW7:BW36" ca="1" si="58">IFERROR((VLOOKUP($B7,INDIRECT("'"&amp;TEXT(BJ$5,"dd-mm-yy")&amp;"'!$B$8:$AI$1000"),17,0)=$S$6)*1,"")</f>
        <v/>
      </c>
      <c r="BX7" s="79" t="str">
        <f t="shared" ca="1" si="45"/>
        <v/>
      </c>
      <c r="BY7" s="50" t="str">
        <f t="shared" ca="1" si="46"/>
        <v/>
      </c>
      <c r="BZ7" s="81" t="str">
        <f t="shared" ref="BZ7:BZ36" ca="1" si="59">IFERROR((VLOOKUP($B7,INDIRECT("'"&amp;TEXT(BX$5,"dd-mm-yy")&amp;"'!$B$8:$AI$1000"),14,0)=$H$6)*1,"")</f>
        <v/>
      </c>
      <c r="CA7" s="81" t="str">
        <f t="shared" ref="CA7:CA36" ca="1" si="60">IFERROR((VLOOKUP($B7,INDIRECT("'"&amp;TEXT(BX$5,"dd-mm-yy")&amp;"'!$B$8:$AI$1000"),14,0)=$I$6)*1,"")</f>
        <v/>
      </c>
      <c r="CB7" s="81" t="str">
        <f t="shared" ref="CB7:CB36" ca="1" si="61">IFERROR((VLOOKUP($B7,INDIRECT("'"&amp;TEXT(BX$5,"dd-mm-yy")&amp;"'!$B$8:$AI$1000"),14,0)=$J$6)*1,"")</f>
        <v/>
      </c>
      <c r="CC7" s="81" t="str">
        <f t="shared" ref="CC7:CC36" ca="1" si="62">IFERROR((VLOOKUP($B7,INDIRECT("'"&amp;TEXT(BX$5,"dd-mm-yy")&amp;"'!$B$8:$AI$1000"),14,0)=$K$6)*1,"")</f>
        <v/>
      </c>
      <c r="CD7" s="81" t="str">
        <f t="shared" ref="CD7:CD36" ca="1" si="63">IFERROR((VLOOKUP($B7,INDIRECT("'"&amp;TEXT(BX$5,"dd-mm-yy")&amp;"'!$B$8:$AI$1000"),14,0)=$L$6)*1,"")</f>
        <v/>
      </c>
      <c r="CE7" s="81" t="str">
        <f t="shared" ref="CE7:CE36" ca="1" si="64">IFERROR((VLOOKUP($B7,INDIRECT("'"&amp;TEXT(BX$5,"dd-mm-yy")&amp;"'!$B$8:$AI$1000"),14,0)=$M$6)*1,"")</f>
        <v/>
      </c>
      <c r="CF7" s="81" t="str">
        <f t="shared" ref="CF7:CF36" ca="1" si="65">IFERROR((VLOOKUP($B7,INDIRECT("'"&amp;TEXT(BX$5,"dd-mm-yy")&amp;"'!$B$8:$AI$1000"),14,0)=$N$6)*1,"")</f>
        <v/>
      </c>
      <c r="CG7" s="81" t="str">
        <f t="shared" ref="CG7:CG36" ca="1" si="66">IFERROR((VLOOKUP($B7,INDIRECT("'"&amp;TEXT(BX$5,"dd-mm-yy")&amp;"'!$B$8:$AI$1000"),14,0)=$O$6)*1,"")</f>
        <v/>
      </c>
      <c r="CH7" s="51" t="str">
        <f t="shared" ref="CH7:CH36" ca="1" si="67">IFERROR((VLOOKUP($B7,INDIRECT("'"&amp;TEXT(BX$5,"dd-mm-yy")&amp;"'!$B$8:$AI$1000"),16,0)=$P$6)*1,"")</f>
        <v/>
      </c>
      <c r="CI7" s="80" t="str">
        <f t="shared" ref="CI7:CI36" ca="1" si="68">IFERROR((VLOOKUP($B7,INDIRECT("'"&amp;TEXT(BX$5,"dd-mm-yy")&amp;"'!$B$8:$AI$1000"),16,0)=$Q$6)*1,"")</f>
        <v/>
      </c>
      <c r="CJ7" s="82" t="str">
        <f t="shared" ref="CJ7:CJ36" ca="1" si="69">IFERROR((VLOOKUP($B7,INDIRECT("'"&amp;TEXT(BX$5,"dd-mm-yy")&amp;"'!$B$8:$AI$1000"),17,0)=$R$6)*1,"")</f>
        <v/>
      </c>
      <c r="CK7" s="83" t="str">
        <f t="shared" ref="CK7:CK36" ca="1" si="70">IFERROR((VLOOKUP($B7,INDIRECT("'"&amp;TEXT(BX$5,"dd-mm-yy")&amp;"'!$B$8:$AI$1000"),17,0)=$S$6)*1,"")</f>
        <v/>
      </c>
      <c r="CL7" s="79" t="str">
        <f t="shared" ca="1" si="45"/>
        <v/>
      </c>
      <c r="CM7" s="50" t="str">
        <f t="shared" ca="1" si="46"/>
        <v/>
      </c>
      <c r="CN7" s="81" t="str">
        <f t="shared" ref="CN7:CN36" ca="1" si="71">IFERROR((VLOOKUP($B7,INDIRECT("'"&amp;TEXT(CL$5,"dd-mm-yy")&amp;"'!$B$8:$AI$1000"),14,0)=$H$6)*1,"")</f>
        <v/>
      </c>
      <c r="CO7" s="81" t="str">
        <f t="shared" ref="CO7:CO36" ca="1" si="72">IFERROR((VLOOKUP($B7,INDIRECT("'"&amp;TEXT(CL$5,"dd-mm-yy")&amp;"'!$B$8:$AI$1000"),14,0)=$I$6)*1,"")</f>
        <v/>
      </c>
      <c r="CP7" s="81" t="str">
        <f t="shared" ref="CP7:CP36" ca="1" si="73">IFERROR((VLOOKUP($B7,INDIRECT("'"&amp;TEXT(CL$5,"dd-mm-yy")&amp;"'!$B$8:$AI$1000"),14,0)=$J$6)*1,"")</f>
        <v/>
      </c>
      <c r="CQ7" s="81" t="str">
        <f t="shared" ref="CQ7:CQ36" ca="1" si="74">IFERROR((VLOOKUP($B7,INDIRECT("'"&amp;TEXT(CL$5,"dd-mm-yy")&amp;"'!$B$8:$AI$1000"),14,0)=$K$6)*1,"")</f>
        <v/>
      </c>
      <c r="CR7" s="81" t="str">
        <f t="shared" ref="CR7:CR36" ca="1" si="75">IFERROR((VLOOKUP($B7,INDIRECT("'"&amp;TEXT(CL$5,"dd-mm-yy")&amp;"'!$B$8:$AI$1000"),14,0)=$L$6)*1,"")</f>
        <v/>
      </c>
      <c r="CS7" s="81" t="str">
        <f t="shared" ref="CS7:CS36" ca="1" si="76">IFERROR((VLOOKUP($B7,INDIRECT("'"&amp;TEXT(CL$5,"dd-mm-yy")&amp;"'!$B$8:$AI$1000"),14,0)=$M$6)*1,"")</f>
        <v/>
      </c>
      <c r="CT7" s="81" t="str">
        <f t="shared" ref="CT7:CT36" ca="1" si="77">IFERROR((VLOOKUP($B7,INDIRECT("'"&amp;TEXT(CL$5,"dd-mm-yy")&amp;"'!$B$8:$AI$1000"),14,0)=$N$6)*1,"")</f>
        <v/>
      </c>
      <c r="CU7" s="81" t="str">
        <f t="shared" ref="CU7:CU36" ca="1" si="78">IFERROR((VLOOKUP($B7,INDIRECT("'"&amp;TEXT(CL$5,"dd-mm-yy")&amp;"'!$B$8:$AI$1000"),14,0)=$O$6)*1,"")</f>
        <v/>
      </c>
      <c r="CV7" s="51" t="str">
        <f t="shared" ref="CV7:CV36" ca="1" si="79">IFERROR((VLOOKUP($B7,INDIRECT("'"&amp;TEXT(CL$5,"dd-mm-yy")&amp;"'!$B$8:$AI$1000"),16,0)=$P$6)*1,"")</f>
        <v/>
      </c>
      <c r="CW7" s="80" t="str">
        <f t="shared" ref="CW7:CW36" ca="1" si="80">IFERROR((VLOOKUP($B7,INDIRECT("'"&amp;TEXT(CL$5,"dd-mm-yy")&amp;"'!$B$8:$AI$1000"),16,0)=$Q$6)*1,"")</f>
        <v/>
      </c>
      <c r="CX7" s="82" t="str">
        <f t="shared" ref="CX7:CX36" ca="1" si="81">IFERROR((VLOOKUP($B7,INDIRECT("'"&amp;TEXT(CL$5,"dd-mm-yy")&amp;"'!$B$8:$AI$1000"),17,0)=$R$6)*1,"")</f>
        <v/>
      </c>
      <c r="CY7" s="83" t="str">
        <f t="shared" ref="CY7:CY36" ca="1" si="82">IFERROR((VLOOKUP($B7,INDIRECT("'"&amp;TEXT(CL$5,"dd-mm-yy")&amp;"'!$B$8:$AI$1000"),17,0)=$S$6)*1,"")</f>
        <v/>
      </c>
      <c r="CZ7" s="79" t="str">
        <f t="shared" ca="1" si="45"/>
        <v/>
      </c>
      <c r="DA7" s="50" t="str">
        <f t="shared" ref="DA7" ca="1" si="83">IFERROR((VLOOKUP($B7,INDIRECT("'"&amp;TEXT(CZ$5,"dd-mm-yy")&amp;"'!$B$8:$AI$1000"),13,0)=$G$6)*1,"")</f>
        <v/>
      </c>
      <c r="DB7" s="81" t="str">
        <f t="shared" ref="DB7:DB36" ca="1" si="84">IFERROR((VLOOKUP($B7,INDIRECT("'"&amp;TEXT(CZ$5,"dd-mm-yy")&amp;"'!$B$8:$AI$1000"),14,0)=$H$6)*1,"")</f>
        <v/>
      </c>
      <c r="DC7" s="81" t="str">
        <f t="shared" ref="DC7:DC36" ca="1" si="85">IFERROR((VLOOKUP($B7,INDIRECT("'"&amp;TEXT(CZ$5,"dd-mm-yy")&amp;"'!$B$8:$AI$1000"),14,0)=$I$6)*1,"")</f>
        <v/>
      </c>
      <c r="DD7" s="81" t="str">
        <f t="shared" ref="DD7:DD36" ca="1" si="86">IFERROR((VLOOKUP($B7,INDIRECT("'"&amp;TEXT(CZ$5,"dd-mm-yy")&amp;"'!$B$8:$AI$1000"),14,0)=$J$6)*1,"")</f>
        <v/>
      </c>
      <c r="DE7" s="81" t="str">
        <f t="shared" ref="DE7:DE36" ca="1" si="87">IFERROR((VLOOKUP($B7,INDIRECT("'"&amp;TEXT(CZ$5,"dd-mm-yy")&amp;"'!$B$8:$AI$1000"),14,0)=$K$6)*1,"")</f>
        <v/>
      </c>
      <c r="DF7" s="81" t="str">
        <f t="shared" ref="DF7:DF36" ca="1" si="88">IFERROR((VLOOKUP($B7,INDIRECT("'"&amp;TEXT(CZ$5,"dd-mm-yy")&amp;"'!$B$8:$AI$1000"),14,0)=$L$6)*1,"")</f>
        <v/>
      </c>
      <c r="DG7" s="81" t="str">
        <f t="shared" ref="DG7:DG36" ca="1" si="89">IFERROR((VLOOKUP($B7,INDIRECT("'"&amp;TEXT(CZ$5,"dd-mm-yy")&amp;"'!$B$8:$AI$1000"),14,0)=$M$6)*1,"")</f>
        <v/>
      </c>
      <c r="DH7" s="81" t="str">
        <f t="shared" ref="DH7:DH36" ca="1" si="90">IFERROR((VLOOKUP($B7,INDIRECT("'"&amp;TEXT(CZ$5,"dd-mm-yy")&amp;"'!$B$8:$AI$1000"),14,0)=$N$6)*1,"")</f>
        <v/>
      </c>
      <c r="DI7" s="81" t="str">
        <f t="shared" ref="DI7:DI36" ca="1" si="91">IFERROR((VLOOKUP($B7,INDIRECT("'"&amp;TEXT(CZ$5,"dd-mm-yy")&amp;"'!$B$8:$AI$1000"),14,0)=$O$6)*1,"")</f>
        <v/>
      </c>
      <c r="DJ7" s="51" t="str">
        <f t="shared" ref="DJ7:DJ36" ca="1" si="92">IFERROR((VLOOKUP($B7,INDIRECT("'"&amp;TEXT(CZ$5,"dd-mm-yy")&amp;"'!$B$8:$AI$1000"),16,0)=$P$6)*1,"")</f>
        <v/>
      </c>
      <c r="DK7" s="80" t="str">
        <f t="shared" ref="DK7:DK36" ca="1" si="93">IFERROR((VLOOKUP($B7,INDIRECT("'"&amp;TEXT(CZ$5,"dd-mm-yy")&amp;"'!$B$8:$AI$1000"),16,0)=$Q$6)*1,"")</f>
        <v/>
      </c>
      <c r="DL7" s="82" t="str">
        <f t="shared" ref="DL7:DL36" ca="1" si="94">IFERROR((VLOOKUP($B7,INDIRECT("'"&amp;TEXT(CZ$5,"dd-mm-yy")&amp;"'!$B$8:$AI$1000"),17,0)=$R$6)*1,"")</f>
        <v/>
      </c>
      <c r="DM7" s="83" t="str">
        <f t="shared" ref="DM7:DM36" ca="1" si="95">IFERROR((VLOOKUP($B7,INDIRECT("'"&amp;TEXT(CZ$5,"dd-mm-yy")&amp;"'!$B$8:$AI$1000"),17,0)=$S$6)*1,"")</f>
        <v/>
      </c>
      <c r="DN7" s="79" t="str">
        <f t="shared" ref="CZ7:FD22" ca="1" si="96">IFERROR((VLOOKUP($B7,INDIRECT("'"&amp;TEXT(DN$5,"dd-mm-yy")&amp;"'!$B$8:$AI$1000"),13,0)=$F$6)*1,"")</f>
        <v/>
      </c>
      <c r="DO7" s="50" t="str">
        <f t="shared" ref="DO7" ca="1" si="97">IFERROR((VLOOKUP($B7,INDIRECT("'"&amp;TEXT(DN$5,"dd-mm-yy")&amp;"'!$B$8:$AI$1000"),13,0)=$G$6)*1,"")</f>
        <v/>
      </c>
      <c r="DP7" s="81" t="str">
        <f t="shared" ref="DP7:DP36" ca="1" si="98">IFERROR((VLOOKUP($B7,INDIRECT("'"&amp;TEXT(DN$5,"dd-mm-yy")&amp;"'!$B$8:$AI$1000"),14,0)=$H$6)*1,"")</f>
        <v/>
      </c>
      <c r="DQ7" s="81" t="str">
        <f t="shared" ref="DQ7:DQ36" ca="1" si="99">IFERROR((VLOOKUP($B7,INDIRECT("'"&amp;TEXT(DN$5,"dd-mm-yy")&amp;"'!$B$8:$AI$1000"),14,0)=$I$6)*1,"")</f>
        <v/>
      </c>
      <c r="DR7" s="81" t="str">
        <f t="shared" ref="DR7:DR36" ca="1" si="100">IFERROR((VLOOKUP($B7,INDIRECT("'"&amp;TEXT(DN$5,"dd-mm-yy")&amp;"'!$B$8:$AI$1000"),14,0)=$J$6)*1,"")</f>
        <v/>
      </c>
      <c r="DS7" s="81" t="str">
        <f t="shared" ref="DS7:DS36" ca="1" si="101">IFERROR((VLOOKUP($B7,INDIRECT("'"&amp;TEXT(DN$5,"dd-mm-yy")&amp;"'!$B$8:$AI$1000"),14,0)=$K$6)*1,"")</f>
        <v/>
      </c>
      <c r="DT7" s="81" t="str">
        <f t="shared" ref="DT7:DT36" ca="1" si="102">IFERROR((VLOOKUP($B7,INDIRECT("'"&amp;TEXT(DN$5,"dd-mm-yy")&amp;"'!$B$8:$AI$1000"),14,0)=$L$6)*1,"")</f>
        <v/>
      </c>
      <c r="DU7" s="81" t="str">
        <f t="shared" ref="DU7:DU36" ca="1" si="103">IFERROR((VLOOKUP($B7,INDIRECT("'"&amp;TEXT(DN$5,"dd-mm-yy")&amp;"'!$B$8:$AI$1000"),14,0)=$M$6)*1,"")</f>
        <v/>
      </c>
      <c r="DV7" s="81" t="str">
        <f t="shared" ref="DV7:DV36" ca="1" si="104">IFERROR((VLOOKUP($B7,INDIRECT("'"&amp;TEXT(DN$5,"dd-mm-yy")&amp;"'!$B$8:$AI$1000"),14,0)=$N$6)*1,"")</f>
        <v/>
      </c>
      <c r="DW7" s="81" t="str">
        <f t="shared" ref="DW7:DW36" ca="1" si="105">IFERROR((VLOOKUP($B7,INDIRECT("'"&amp;TEXT(DN$5,"dd-mm-yy")&amp;"'!$B$8:$AI$1000"),14,0)=$O$6)*1,"")</f>
        <v/>
      </c>
      <c r="DX7" s="51" t="str">
        <f t="shared" ref="DX7:DX36" ca="1" si="106">IFERROR((VLOOKUP($B7,INDIRECT("'"&amp;TEXT(DN$5,"dd-mm-yy")&amp;"'!$B$8:$AI$1000"),16,0)=$P$6)*1,"")</f>
        <v/>
      </c>
      <c r="DY7" s="80" t="str">
        <f t="shared" ref="DY7:DY36" ca="1" si="107">IFERROR((VLOOKUP($B7,INDIRECT("'"&amp;TEXT(DN$5,"dd-mm-yy")&amp;"'!$B$8:$AI$1000"),16,0)=$Q$6)*1,"")</f>
        <v/>
      </c>
      <c r="DZ7" s="82" t="str">
        <f t="shared" ref="DZ7:DZ36" ca="1" si="108">IFERROR((VLOOKUP($B7,INDIRECT("'"&amp;TEXT(DN$5,"dd-mm-yy")&amp;"'!$B$8:$AI$1000"),17,0)=$R$6)*1,"")</f>
        <v/>
      </c>
      <c r="EA7" s="83" t="str">
        <f t="shared" ref="EA7:EA36" ca="1" si="109">IFERROR((VLOOKUP($B7,INDIRECT("'"&amp;TEXT(DN$5,"dd-mm-yy")&amp;"'!$B$8:$AI$1000"),17,0)=$S$6)*1,"")</f>
        <v/>
      </c>
      <c r="EB7" s="79" t="str">
        <f t="shared" ca="1" si="96"/>
        <v/>
      </c>
      <c r="EC7" s="50" t="str">
        <f t="shared" ref="EC7" ca="1" si="110">IFERROR((VLOOKUP($B7,INDIRECT("'"&amp;TEXT(EB$5,"dd-mm-yy")&amp;"'!$B$8:$AI$1000"),13,0)=$G$6)*1,"")</f>
        <v/>
      </c>
      <c r="ED7" s="81" t="str">
        <f t="shared" ref="ED7:ED36" ca="1" si="111">IFERROR((VLOOKUP($B7,INDIRECT("'"&amp;TEXT(EB$5,"dd-mm-yy")&amp;"'!$B$8:$AI$1000"),14,0)=$H$6)*1,"")</f>
        <v/>
      </c>
      <c r="EE7" s="81" t="str">
        <f t="shared" ref="EE7:EE36" ca="1" si="112">IFERROR((VLOOKUP($B7,INDIRECT("'"&amp;TEXT(EB$5,"dd-mm-yy")&amp;"'!$B$8:$AI$1000"),14,0)=$I$6)*1,"")</f>
        <v/>
      </c>
      <c r="EF7" s="81" t="str">
        <f t="shared" ref="EF7:EF36" ca="1" si="113">IFERROR((VLOOKUP($B7,INDIRECT("'"&amp;TEXT(EB$5,"dd-mm-yy")&amp;"'!$B$8:$AI$1000"),14,0)=$J$6)*1,"")</f>
        <v/>
      </c>
      <c r="EG7" s="81" t="str">
        <f t="shared" ref="EG7:EG36" ca="1" si="114">IFERROR((VLOOKUP($B7,INDIRECT("'"&amp;TEXT(EB$5,"dd-mm-yy")&amp;"'!$B$8:$AI$1000"),14,0)=$K$6)*1,"")</f>
        <v/>
      </c>
      <c r="EH7" s="81" t="str">
        <f t="shared" ref="EH7:EH36" ca="1" si="115">IFERROR((VLOOKUP($B7,INDIRECT("'"&amp;TEXT(EB$5,"dd-mm-yy")&amp;"'!$B$8:$AI$1000"),14,0)=$L$6)*1,"")</f>
        <v/>
      </c>
      <c r="EI7" s="81" t="str">
        <f t="shared" ref="EI7:EI36" ca="1" si="116">IFERROR((VLOOKUP($B7,INDIRECT("'"&amp;TEXT(EB$5,"dd-mm-yy")&amp;"'!$B$8:$AI$1000"),14,0)=$M$6)*1,"")</f>
        <v/>
      </c>
      <c r="EJ7" s="81" t="str">
        <f t="shared" ref="EJ7:EJ36" ca="1" si="117">IFERROR((VLOOKUP($B7,INDIRECT("'"&amp;TEXT(EB$5,"dd-mm-yy")&amp;"'!$B$8:$AI$1000"),14,0)=$N$6)*1,"")</f>
        <v/>
      </c>
      <c r="EK7" s="81" t="str">
        <f t="shared" ref="EK7:EK36" ca="1" si="118">IFERROR((VLOOKUP($B7,INDIRECT("'"&amp;TEXT(EB$5,"dd-mm-yy")&amp;"'!$B$8:$AI$1000"),14,0)=$O$6)*1,"")</f>
        <v/>
      </c>
      <c r="EL7" s="51" t="str">
        <f t="shared" ref="EL7:EL36" ca="1" si="119">IFERROR((VLOOKUP($B7,INDIRECT("'"&amp;TEXT(EB$5,"dd-mm-yy")&amp;"'!$B$8:$AI$1000"),16,0)=$P$6)*1,"")</f>
        <v/>
      </c>
      <c r="EM7" s="80" t="str">
        <f t="shared" ref="EM7:EM36" ca="1" si="120">IFERROR((VLOOKUP($B7,INDIRECT("'"&amp;TEXT(EB$5,"dd-mm-yy")&amp;"'!$B$8:$AI$1000"),16,0)=$Q$6)*1,"")</f>
        <v/>
      </c>
      <c r="EN7" s="82" t="str">
        <f t="shared" ref="EN7:EN36" ca="1" si="121">IFERROR((VLOOKUP($B7,INDIRECT("'"&amp;TEXT(EB$5,"dd-mm-yy")&amp;"'!$B$8:$AI$1000"),17,0)=$R$6)*1,"")</f>
        <v/>
      </c>
      <c r="EO7" s="83" t="str">
        <f t="shared" ref="EO7:EO36" ca="1" si="122">IFERROR((VLOOKUP($B7,INDIRECT("'"&amp;TEXT(EB$5,"dd-mm-yy")&amp;"'!$B$8:$AI$1000"),17,0)=$S$6)*1,"")</f>
        <v/>
      </c>
      <c r="EP7" s="79" t="str">
        <f t="shared" ca="1" si="96"/>
        <v/>
      </c>
      <c r="EQ7" s="50" t="str">
        <f t="shared" ref="EQ7" ca="1" si="123">IFERROR((VLOOKUP($B7,INDIRECT("'"&amp;TEXT(EP$5,"dd-mm-yy")&amp;"'!$B$8:$AI$1000"),13,0)=$G$6)*1,"")</f>
        <v/>
      </c>
      <c r="ER7" s="81" t="str">
        <f t="shared" ref="ER7:ER36" ca="1" si="124">IFERROR((VLOOKUP($B7,INDIRECT("'"&amp;TEXT(EP$5,"dd-mm-yy")&amp;"'!$B$8:$AI$1000"),14,0)=$H$6)*1,"")</f>
        <v/>
      </c>
      <c r="ES7" s="81" t="str">
        <f t="shared" ref="ES7:ES36" ca="1" si="125">IFERROR((VLOOKUP($B7,INDIRECT("'"&amp;TEXT(EP$5,"dd-mm-yy")&amp;"'!$B$8:$AI$1000"),14,0)=$I$6)*1,"")</f>
        <v/>
      </c>
      <c r="ET7" s="81" t="str">
        <f t="shared" ref="ET7:ET36" ca="1" si="126">IFERROR((VLOOKUP($B7,INDIRECT("'"&amp;TEXT(EP$5,"dd-mm-yy")&amp;"'!$B$8:$AI$1000"),14,0)=$J$6)*1,"")</f>
        <v/>
      </c>
      <c r="EU7" s="81" t="str">
        <f t="shared" ref="EU7:EU36" ca="1" si="127">IFERROR((VLOOKUP($B7,INDIRECT("'"&amp;TEXT(EP$5,"dd-mm-yy")&amp;"'!$B$8:$AI$1000"),14,0)=$K$6)*1,"")</f>
        <v/>
      </c>
      <c r="EV7" s="81" t="str">
        <f t="shared" ref="EV7:EV36" ca="1" si="128">IFERROR((VLOOKUP($B7,INDIRECT("'"&amp;TEXT(EP$5,"dd-mm-yy")&amp;"'!$B$8:$AI$1000"),14,0)=$L$6)*1,"")</f>
        <v/>
      </c>
      <c r="EW7" s="81" t="str">
        <f t="shared" ref="EW7:EW36" ca="1" si="129">IFERROR((VLOOKUP($B7,INDIRECT("'"&amp;TEXT(EP$5,"dd-mm-yy")&amp;"'!$B$8:$AI$1000"),14,0)=$M$6)*1,"")</f>
        <v/>
      </c>
      <c r="EX7" s="81" t="str">
        <f t="shared" ref="EX7:EX36" ca="1" si="130">IFERROR((VLOOKUP($B7,INDIRECT("'"&amp;TEXT(EP$5,"dd-mm-yy")&amp;"'!$B$8:$AI$1000"),14,0)=$N$6)*1,"")</f>
        <v/>
      </c>
      <c r="EY7" s="81" t="str">
        <f t="shared" ref="EY7:EY36" ca="1" si="131">IFERROR((VLOOKUP($B7,INDIRECT("'"&amp;TEXT(EP$5,"dd-mm-yy")&amp;"'!$B$8:$AI$1000"),14,0)=$O$6)*1,"")</f>
        <v/>
      </c>
      <c r="EZ7" s="51" t="str">
        <f t="shared" ref="EZ7:EZ36" ca="1" si="132">IFERROR((VLOOKUP($B7,INDIRECT("'"&amp;TEXT(EP$5,"dd-mm-yy")&amp;"'!$B$8:$AI$1000"),16,0)=$P$6)*1,"")</f>
        <v/>
      </c>
      <c r="FA7" s="80" t="str">
        <f t="shared" ref="FA7:FA36" ca="1" si="133">IFERROR((VLOOKUP($B7,INDIRECT("'"&amp;TEXT(EP$5,"dd-mm-yy")&amp;"'!$B$8:$AI$1000"),16,0)=$Q$6)*1,"")</f>
        <v/>
      </c>
      <c r="FB7" s="82" t="str">
        <f t="shared" ref="FB7:FB36" ca="1" si="134">IFERROR((VLOOKUP($B7,INDIRECT("'"&amp;TEXT(EP$5,"dd-mm-yy")&amp;"'!$B$8:$AI$1000"),17,0)=$R$6)*1,"")</f>
        <v/>
      </c>
      <c r="FC7" s="83" t="str">
        <f t="shared" ref="FC7:FC36" ca="1" si="135">IFERROR((VLOOKUP($B7,INDIRECT("'"&amp;TEXT(EP$5,"dd-mm-yy")&amp;"'!$B$8:$AI$1000"),17,0)=$S$6)*1,"")</f>
        <v/>
      </c>
      <c r="FD7" s="79" t="str">
        <f t="shared" ca="1" si="96"/>
        <v/>
      </c>
      <c r="FE7" s="50" t="str">
        <f t="shared" ref="FE7" ca="1" si="136">IFERROR((VLOOKUP($B7,INDIRECT("'"&amp;TEXT(FD$5,"dd-mm-yy")&amp;"'!$B$8:$AI$1000"),13,0)=$G$6)*1,"")</f>
        <v/>
      </c>
      <c r="FF7" s="81" t="str">
        <f t="shared" ref="FF7:FF36" ca="1" si="137">IFERROR((VLOOKUP($B7,INDIRECT("'"&amp;TEXT(FD$5,"dd-mm-yy")&amp;"'!$B$8:$AI$1000"),14,0)=$H$6)*1,"")</f>
        <v/>
      </c>
      <c r="FG7" s="81" t="str">
        <f t="shared" ref="FG7:FG36" ca="1" si="138">IFERROR((VLOOKUP($B7,INDIRECT("'"&amp;TEXT(FD$5,"dd-mm-yy")&amp;"'!$B$8:$AI$1000"),14,0)=$I$6)*1,"")</f>
        <v/>
      </c>
      <c r="FH7" s="81" t="str">
        <f t="shared" ref="FH7:FH36" ca="1" si="139">IFERROR((VLOOKUP($B7,INDIRECT("'"&amp;TEXT(FD$5,"dd-mm-yy")&amp;"'!$B$8:$AI$1000"),14,0)=$J$6)*1,"")</f>
        <v/>
      </c>
      <c r="FI7" s="81" t="str">
        <f t="shared" ref="FI7:FI36" ca="1" si="140">IFERROR((VLOOKUP($B7,INDIRECT("'"&amp;TEXT(FD$5,"dd-mm-yy")&amp;"'!$B$8:$AI$1000"),14,0)=$K$6)*1,"")</f>
        <v/>
      </c>
      <c r="FJ7" s="81" t="str">
        <f t="shared" ref="FJ7:FJ36" ca="1" si="141">IFERROR((VLOOKUP($B7,INDIRECT("'"&amp;TEXT(FD$5,"dd-mm-yy")&amp;"'!$B$8:$AI$1000"),14,0)=$L$6)*1,"")</f>
        <v/>
      </c>
      <c r="FK7" s="81" t="str">
        <f t="shared" ref="FK7:FK36" ca="1" si="142">IFERROR((VLOOKUP($B7,INDIRECT("'"&amp;TEXT(FD$5,"dd-mm-yy")&amp;"'!$B$8:$AI$1000"),14,0)=$M$6)*1,"")</f>
        <v/>
      </c>
      <c r="FL7" s="81" t="str">
        <f t="shared" ref="FL7:FL36" ca="1" si="143">IFERROR((VLOOKUP($B7,INDIRECT("'"&amp;TEXT(FD$5,"dd-mm-yy")&amp;"'!$B$8:$AI$1000"),14,0)=$N$6)*1,"")</f>
        <v/>
      </c>
      <c r="FM7" s="81" t="str">
        <f t="shared" ref="FM7:FM36" ca="1" si="144">IFERROR((VLOOKUP($B7,INDIRECT("'"&amp;TEXT(FD$5,"dd-mm-yy")&amp;"'!$B$8:$AI$1000"),14,0)=$O$6)*1,"")</f>
        <v/>
      </c>
      <c r="FN7" s="51" t="str">
        <f t="shared" ref="FN7:FN36" ca="1" si="145">IFERROR((VLOOKUP($B7,INDIRECT("'"&amp;TEXT(FD$5,"dd-mm-yy")&amp;"'!$B$8:$AI$1000"),16,0)=$P$6)*1,"")</f>
        <v/>
      </c>
      <c r="FO7" s="80" t="str">
        <f t="shared" ref="FO7:FO36" ca="1" si="146">IFERROR((VLOOKUP($B7,INDIRECT("'"&amp;TEXT(FD$5,"dd-mm-yy")&amp;"'!$B$8:$AI$1000"),16,0)=$Q$6)*1,"")</f>
        <v/>
      </c>
      <c r="FP7" s="82" t="str">
        <f t="shared" ref="FP7:FP36" ca="1" si="147">IFERROR((VLOOKUP($B7,INDIRECT("'"&amp;TEXT(FD$5,"dd-mm-yy")&amp;"'!$B$8:$AI$1000"),17,0)=$R$6)*1,"")</f>
        <v/>
      </c>
      <c r="FQ7" s="83" t="str">
        <f t="shared" ref="FQ7:FQ36" ca="1" si="148">IFERROR((VLOOKUP($B7,INDIRECT("'"&amp;TEXT(FD$5,"dd-mm-yy")&amp;"'!$B$8:$AI$1000"),17,0)=$S$6)*1,"")</f>
        <v/>
      </c>
      <c r="FR7" s="79" t="str">
        <f t="shared" ref="FR7:HV22" ca="1" si="149">IFERROR((VLOOKUP($B7,INDIRECT("'"&amp;TEXT(FR$5,"dd-mm-yy")&amp;"'!$B$8:$AI$1000"),13,0)=$F$6)*1,"")</f>
        <v/>
      </c>
      <c r="FS7" s="50" t="str">
        <f t="shared" ref="FS7" ca="1" si="150">IFERROR((VLOOKUP($B7,INDIRECT("'"&amp;TEXT(FR$5,"dd-mm-yy")&amp;"'!$B$8:$AI$1000"),13,0)=$G$6)*1,"")</f>
        <v/>
      </c>
      <c r="FT7" s="81" t="str">
        <f t="shared" ref="FT7:FT36" ca="1" si="151">IFERROR((VLOOKUP($B7,INDIRECT("'"&amp;TEXT(FR$5,"dd-mm-yy")&amp;"'!$B$8:$AI$1000"),14,0)=$H$6)*1,"")</f>
        <v/>
      </c>
      <c r="FU7" s="81" t="str">
        <f t="shared" ref="FU7:FU36" ca="1" si="152">IFERROR((VLOOKUP($B7,INDIRECT("'"&amp;TEXT(FR$5,"dd-mm-yy")&amp;"'!$B$8:$AI$1000"),14,0)=$I$6)*1,"")</f>
        <v/>
      </c>
      <c r="FV7" s="81" t="str">
        <f t="shared" ref="FV7:FV36" ca="1" si="153">IFERROR((VLOOKUP($B7,INDIRECT("'"&amp;TEXT(FR$5,"dd-mm-yy")&amp;"'!$B$8:$AI$1000"),14,0)=$J$6)*1,"")</f>
        <v/>
      </c>
      <c r="FW7" s="81" t="str">
        <f t="shared" ref="FW7:FW36" ca="1" si="154">IFERROR((VLOOKUP($B7,INDIRECT("'"&amp;TEXT(FR$5,"dd-mm-yy")&amp;"'!$B$8:$AI$1000"),14,0)=$K$6)*1,"")</f>
        <v/>
      </c>
      <c r="FX7" s="81" t="str">
        <f t="shared" ref="FX7:FX36" ca="1" si="155">IFERROR((VLOOKUP($B7,INDIRECT("'"&amp;TEXT(FR$5,"dd-mm-yy")&amp;"'!$B$8:$AI$1000"),14,0)=$L$6)*1,"")</f>
        <v/>
      </c>
      <c r="FY7" s="81" t="str">
        <f t="shared" ref="FY7:FY36" ca="1" si="156">IFERROR((VLOOKUP($B7,INDIRECT("'"&amp;TEXT(FR$5,"dd-mm-yy")&amp;"'!$B$8:$AI$1000"),14,0)=$M$6)*1,"")</f>
        <v/>
      </c>
      <c r="FZ7" s="81" t="str">
        <f t="shared" ref="FZ7:FZ36" ca="1" si="157">IFERROR((VLOOKUP($B7,INDIRECT("'"&amp;TEXT(FR$5,"dd-mm-yy")&amp;"'!$B$8:$AI$1000"),14,0)=$N$6)*1,"")</f>
        <v/>
      </c>
      <c r="GA7" s="81" t="str">
        <f t="shared" ref="GA7:GA36" ca="1" si="158">IFERROR((VLOOKUP($B7,INDIRECT("'"&amp;TEXT(FR$5,"dd-mm-yy")&amp;"'!$B$8:$AI$1000"),14,0)=$O$6)*1,"")</f>
        <v/>
      </c>
      <c r="GB7" s="51" t="str">
        <f t="shared" ref="GB7:GB36" ca="1" si="159">IFERROR((VLOOKUP($B7,INDIRECT("'"&amp;TEXT(FR$5,"dd-mm-yy")&amp;"'!$B$8:$AI$1000"),16,0)=$P$6)*1,"")</f>
        <v/>
      </c>
      <c r="GC7" s="80" t="str">
        <f t="shared" ref="GC7:GC36" ca="1" si="160">IFERROR((VLOOKUP($B7,INDIRECT("'"&amp;TEXT(FR$5,"dd-mm-yy")&amp;"'!$B$8:$AI$1000"),16,0)=$Q$6)*1,"")</f>
        <v/>
      </c>
      <c r="GD7" s="82" t="str">
        <f t="shared" ref="GD7:GD36" ca="1" si="161">IFERROR((VLOOKUP($B7,INDIRECT("'"&amp;TEXT(FR$5,"dd-mm-yy")&amp;"'!$B$8:$AI$1000"),17,0)=$R$6)*1,"")</f>
        <v/>
      </c>
      <c r="GE7" s="83" t="str">
        <f t="shared" ref="GE7:GE36" ca="1" si="162">IFERROR((VLOOKUP($B7,INDIRECT("'"&amp;TEXT(FR$5,"dd-mm-yy")&amp;"'!$B$8:$AI$1000"),17,0)=$S$6)*1,"")</f>
        <v/>
      </c>
      <c r="GF7" s="79" t="str">
        <f t="shared" ca="1" si="149"/>
        <v/>
      </c>
      <c r="GG7" s="50" t="str">
        <f t="shared" ref="GG7" ca="1" si="163">IFERROR((VLOOKUP($B7,INDIRECT("'"&amp;TEXT(GF$5,"dd-mm-yy")&amp;"'!$B$8:$AI$1000"),13,0)=$G$6)*1,"")</f>
        <v/>
      </c>
      <c r="GH7" s="81" t="str">
        <f t="shared" ref="GH7:GH36" ca="1" si="164">IFERROR((VLOOKUP($B7,INDIRECT("'"&amp;TEXT(GF$5,"dd-mm-yy")&amp;"'!$B$8:$AI$1000"),14,0)=$H$6)*1,"")</f>
        <v/>
      </c>
      <c r="GI7" s="81" t="str">
        <f t="shared" ref="GI7:GI36" ca="1" si="165">IFERROR((VLOOKUP($B7,INDIRECT("'"&amp;TEXT(GF$5,"dd-mm-yy")&amp;"'!$B$8:$AI$1000"),14,0)=$I$6)*1,"")</f>
        <v/>
      </c>
      <c r="GJ7" s="81" t="str">
        <f t="shared" ref="GJ7:GJ36" ca="1" si="166">IFERROR((VLOOKUP($B7,INDIRECT("'"&amp;TEXT(GF$5,"dd-mm-yy")&amp;"'!$B$8:$AI$1000"),14,0)=$J$6)*1,"")</f>
        <v/>
      </c>
      <c r="GK7" s="81" t="str">
        <f t="shared" ref="GK7:GK36" ca="1" si="167">IFERROR((VLOOKUP($B7,INDIRECT("'"&amp;TEXT(GF$5,"dd-mm-yy")&amp;"'!$B$8:$AI$1000"),14,0)=$K$6)*1,"")</f>
        <v/>
      </c>
      <c r="GL7" s="81" t="str">
        <f t="shared" ref="GL7:GL36" ca="1" si="168">IFERROR((VLOOKUP($B7,INDIRECT("'"&amp;TEXT(GF$5,"dd-mm-yy")&amp;"'!$B$8:$AI$1000"),14,0)=$L$6)*1,"")</f>
        <v/>
      </c>
      <c r="GM7" s="81" t="str">
        <f t="shared" ref="GM7:GM36" ca="1" si="169">IFERROR((VLOOKUP($B7,INDIRECT("'"&amp;TEXT(GF$5,"dd-mm-yy")&amp;"'!$B$8:$AI$1000"),14,0)=$M$6)*1,"")</f>
        <v/>
      </c>
      <c r="GN7" s="81" t="str">
        <f t="shared" ref="GN7:GN36" ca="1" si="170">IFERROR((VLOOKUP($B7,INDIRECT("'"&amp;TEXT(GF$5,"dd-mm-yy")&amp;"'!$B$8:$AI$1000"),14,0)=$N$6)*1,"")</f>
        <v/>
      </c>
      <c r="GO7" s="81" t="str">
        <f t="shared" ref="GO7:GO36" ca="1" si="171">IFERROR((VLOOKUP($B7,INDIRECT("'"&amp;TEXT(GF$5,"dd-mm-yy")&amp;"'!$B$8:$AI$1000"),14,0)=$O$6)*1,"")</f>
        <v/>
      </c>
      <c r="GP7" s="51" t="str">
        <f t="shared" ref="GP7:GP36" ca="1" si="172">IFERROR((VLOOKUP($B7,INDIRECT("'"&amp;TEXT(GF$5,"dd-mm-yy")&amp;"'!$B$8:$AI$1000"),16,0)=$P$6)*1,"")</f>
        <v/>
      </c>
      <c r="GQ7" s="80" t="str">
        <f t="shared" ref="GQ7:GQ36" ca="1" si="173">IFERROR((VLOOKUP($B7,INDIRECT("'"&amp;TEXT(GF$5,"dd-mm-yy")&amp;"'!$B$8:$AI$1000"),16,0)=$Q$6)*1,"")</f>
        <v/>
      </c>
      <c r="GR7" s="82" t="str">
        <f t="shared" ref="GR7:GR36" ca="1" si="174">IFERROR((VLOOKUP($B7,INDIRECT("'"&amp;TEXT(GF$5,"dd-mm-yy")&amp;"'!$B$8:$AI$1000"),17,0)=$R$6)*1,"")</f>
        <v/>
      </c>
      <c r="GS7" s="83" t="str">
        <f t="shared" ref="GS7:GS36" ca="1" si="175">IFERROR((VLOOKUP($B7,INDIRECT("'"&amp;TEXT(GF$5,"dd-mm-yy")&amp;"'!$B$8:$AI$1000"),17,0)=$S$6)*1,"")</f>
        <v/>
      </c>
      <c r="GT7" s="79" t="str">
        <f t="shared" ca="1" si="149"/>
        <v/>
      </c>
      <c r="GU7" s="50" t="str">
        <f t="shared" ref="GU7" ca="1" si="176">IFERROR((VLOOKUP($B7,INDIRECT("'"&amp;TEXT(GT$5,"dd-mm-yy")&amp;"'!$B$8:$AI$1000"),13,0)=$G$6)*1,"")</f>
        <v/>
      </c>
      <c r="GV7" s="81" t="str">
        <f t="shared" ref="GV7:GV36" ca="1" si="177">IFERROR((VLOOKUP($B7,INDIRECT("'"&amp;TEXT(GT$5,"dd-mm-yy")&amp;"'!$B$8:$AI$1000"),14,0)=$H$6)*1,"")</f>
        <v/>
      </c>
      <c r="GW7" s="81" t="str">
        <f t="shared" ref="GW7:GW36" ca="1" si="178">IFERROR((VLOOKUP($B7,INDIRECT("'"&amp;TEXT(GT$5,"dd-mm-yy")&amp;"'!$B$8:$AI$1000"),14,0)=$I$6)*1,"")</f>
        <v/>
      </c>
      <c r="GX7" s="81" t="str">
        <f t="shared" ref="GX7:GX36" ca="1" si="179">IFERROR((VLOOKUP($B7,INDIRECT("'"&amp;TEXT(GT$5,"dd-mm-yy")&amp;"'!$B$8:$AI$1000"),14,0)=$J$6)*1,"")</f>
        <v/>
      </c>
      <c r="GY7" s="81" t="str">
        <f t="shared" ref="GY7:GY36" ca="1" si="180">IFERROR((VLOOKUP($B7,INDIRECT("'"&amp;TEXT(GT$5,"dd-mm-yy")&amp;"'!$B$8:$AI$1000"),14,0)=$K$6)*1,"")</f>
        <v/>
      </c>
      <c r="GZ7" s="81" t="str">
        <f t="shared" ref="GZ7:GZ36" ca="1" si="181">IFERROR((VLOOKUP($B7,INDIRECT("'"&amp;TEXT(GT$5,"dd-mm-yy")&amp;"'!$B$8:$AI$1000"),14,0)=$L$6)*1,"")</f>
        <v/>
      </c>
      <c r="HA7" s="81" t="str">
        <f t="shared" ref="HA7:HA36" ca="1" si="182">IFERROR((VLOOKUP($B7,INDIRECT("'"&amp;TEXT(GT$5,"dd-mm-yy")&amp;"'!$B$8:$AI$1000"),14,0)=$M$6)*1,"")</f>
        <v/>
      </c>
      <c r="HB7" s="81" t="str">
        <f t="shared" ref="HB7:HB36" ca="1" si="183">IFERROR((VLOOKUP($B7,INDIRECT("'"&amp;TEXT(GT$5,"dd-mm-yy")&amp;"'!$B$8:$AI$1000"),14,0)=$N$6)*1,"")</f>
        <v/>
      </c>
      <c r="HC7" s="81" t="str">
        <f t="shared" ref="HC7:HC36" ca="1" si="184">IFERROR((VLOOKUP($B7,INDIRECT("'"&amp;TEXT(GT$5,"dd-mm-yy")&amp;"'!$B$8:$AI$1000"),14,0)=$O$6)*1,"")</f>
        <v/>
      </c>
      <c r="HD7" s="51" t="str">
        <f t="shared" ref="HD7:HD36" ca="1" si="185">IFERROR((VLOOKUP($B7,INDIRECT("'"&amp;TEXT(GT$5,"dd-mm-yy")&amp;"'!$B$8:$AI$1000"),16,0)=$P$6)*1,"")</f>
        <v/>
      </c>
      <c r="HE7" s="80" t="str">
        <f t="shared" ref="HE7:HE36" ca="1" si="186">IFERROR((VLOOKUP($B7,INDIRECT("'"&amp;TEXT(GT$5,"dd-mm-yy")&amp;"'!$B$8:$AI$1000"),16,0)=$Q$6)*1,"")</f>
        <v/>
      </c>
      <c r="HF7" s="82" t="str">
        <f t="shared" ref="HF7:HF36" ca="1" si="187">IFERROR((VLOOKUP($B7,INDIRECT("'"&amp;TEXT(GT$5,"dd-mm-yy")&amp;"'!$B$8:$AI$1000"),17,0)=$R$6)*1,"")</f>
        <v/>
      </c>
      <c r="HG7" s="83" t="str">
        <f t="shared" ref="HG7:HG36" ca="1" si="188">IFERROR((VLOOKUP($B7,INDIRECT("'"&amp;TEXT(GT$5,"dd-mm-yy")&amp;"'!$B$8:$AI$1000"),17,0)=$S$6)*1,"")</f>
        <v/>
      </c>
      <c r="HH7" s="79" t="str">
        <f t="shared" ca="1" si="149"/>
        <v/>
      </c>
      <c r="HI7" s="50" t="str">
        <f t="shared" ref="HI7" ca="1" si="189">IFERROR((VLOOKUP($B7,INDIRECT("'"&amp;TEXT(HH$5,"dd-mm-yy")&amp;"'!$B$8:$AI$1000"),13,0)=$G$6)*1,"")</f>
        <v/>
      </c>
      <c r="HJ7" s="81" t="str">
        <f t="shared" ref="HJ7:HJ36" ca="1" si="190">IFERROR((VLOOKUP($B7,INDIRECT("'"&amp;TEXT(HH$5,"dd-mm-yy")&amp;"'!$B$8:$AI$1000"),14,0)=$H$6)*1,"")</f>
        <v/>
      </c>
      <c r="HK7" s="81" t="str">
        <f t="shared" ref="HK7:HK36" ca="1" si="191">IFERROR((VLOOKUP($B7,INDIRECT("'"&amp;TEXT(HH$5,"dd-mm-yy")&amp;"'!$B$8:$AI$1000"),14,0)=$I$6)*1,"")</f>
        <v/>
      </c>
      <c r="HL7" s="81" t="str">
        <f t="shared" ref="HL7:HL36" ca="1" si="192">IFERROR((VLOOKUP($B7,INDIRECT("'"&amp;TEXT(HH$5,"dd-mm-yy")&amp;"'!$B$8:$AI$1000"),14,0)=$J$6)*1,"")</f>
        <v/>
      </c>
      <c r="HM7" s="81" t="str">
        <f t="shared" ref="HM7:HM36" ca="1" si="193">IFERROR((VLOOKUP($B7,INDIRECT("'"&amp;TEXT(HH$5,"dd-mm-yy")&amp;"'!$B$8:$AI$1000"),14,0)=$K$6)*1,"")</f>
        <v/>
      </c>
      <c r="HN7" s="81" t="str">
        <f t="shared" ref="HN7:HN36" ca="1" si="194">IFERROR((VLOOKUP($B7,INDIRECT("'"&amp;TEXT(HH$5,"dd-mm-yy")&amp;"'!$B$8:$AI$1000"),14,0)=$L$6)*1,"")</f>
        <v/>
      </c>
      <c r="HO7" s="81" t="str">
        <f t="shared" ref="HO7:HO36" ca="1" si="195">IFERROR((VLOOKUP($B7,INDIRECT("'"&amp;TEXT(HH$5,"dd-mm-yy")&amp;"'!$B$8:$AI$1000"),14,0)=$M$6)*1,"")</f>
        <v/>
      </c>
      <c r="HP7" s="81" t="str">
        <f t="shared" ref="HP7:HP36" ca="1" si="196">IFERROR((VLOOKUP($B7,INDIRECT("'"&amp;TEXT(HH$5,"dd-mm-yy")&amp;"'!$B$8:$AI$1000"),14,0)=$N$6)*1,"")</f>
        <v/>
      </c>
      <c r="HQ7" s="81" t="str">
        <f t="shared" ref="HQ7:HQ36" ca="1" si="197">IFERROR((VLOOKUP($B7,INDIRECT("'"&amp;TEXT(HH$5,"dd-mm-yy")&amp;"'!$B$8:$AI$1000"),14,0)=$O$6)*1,"")</f>
        <v/>
      </c>
      <c r="HR7" s="51" t="str">
        <f t="shared" ref="HR7:HR36" ca="1" si="198">IFERROR((VLOOKUP($B7,INDIRECT("'"&amp;TEXT(HH$5,"dd-mm-yy")&amp;"'!$B$8:$AI$1000"),16,0)=$P$6)*1,"")</f>
        <v/>
      </c>
      <c r="HS7" s="80" t="str">
        <f t="shared" ref="HS7:HS36" ca="1" si="199">IFERROR((VLOOKUP($B7,INDIRECT("'"&amp;TEXT(HH$5,"dd-mm-yy")&amp;"'!$B$8:$AI$1000"),16,0)=$Q$6)*1,"")</f>
        <v/>
      </c>
      <c r="HT7" s="82" t="str">
        <f t="shared" ref="HT7:HT36" ca="1" si="200">IFERROR((VLOOKUP($B7,INDIRECT("'"&amp;TEXT(HH$5,"dd-mm-yy")&amp;"'!$B$8:$AI$1000"),17,0)=$R$6)*1,"")</f>
        <v/>
      </c>
      <c r="HU7" s="83" t="str">
        <f t="shared" ref="HU7:HU36" ca="1" si="201">IFERROR((VLOOKUP($B7,INDIRECT("'"&amp;TEXT(HH$5,"dd-mm-yy")&amp;"'!$B$8:$AI$1000"),17,0)=$S$6)*1,"")</f>
        <v/>
      </c>
      <c r="HV7" s="79" t="str">
        <f t="shared" ca="1" si="149"/>
        <v/>
      </c>
      <c r="HW7" s="50" t="str">
        <f t="shared" ref="HW7" ca="1" si="202">IFERROR((VLOOKUP($B7,INDIRECT("'"&amp;TEXT(HV$5,"dd-mm-yy")&amp;"'!$B$8:$AI$1000"),13,0)=$G$6)*1,"")</f>
        <v/>
      </c>
      <c r="HX7" s="81" t="str">
        <f t="shared" ref="HX7:HX36" ca="1" si="203">IFERROR((VLOOKUP($B7,INDIRECT("'"&amp;TEXT(HV$5,"dd-mm-yy")&amp;"'!$B$8:$AI$1000"),14,0)=$H$6)*1,"")</f>
        <v/>
      </c>
      <c r="HY7" s="81" t="str">
        <f t="shared" ref="HY7:HY36" ca="1" si="204">IFERROR((VLOOKUP($B7,INDIRECT("'"&amp;TEXT(HV$5,"dd-mm-yy")&amp;"'!$B$8:$AI$1000"),14,0)=$I$6)*1,"")</f>
        <v/>
      </c>
      <c r="HZ7" s="81" t="str">
        <f t="shared" ref="HZ7:HZ36" ca="1" si="205">IFERROR((VLOOKUP($B7,INDIRECT("'"&amp;TEXT(HV$5,"dd-mm-yy")&amp;"'!$B$8:$AI$1000"),14,0)=$J$6)*1,"")</f>
        <v/>
      </c>
      <c r="IA7" s="81" t="str">
        <f t="shared" ref="IA7:IA36" ca="1" si="206">IFERROR((VLOOKUP($B7,INDIRECT("'"&amp;TEXT(HV$5,"dd-mm-yy")&amp;"'!$B$8:$AI$1000"),14,0)=$K$6)*1,"")</f>
        <v/>
      </c>
      <c r="IB7" s="81" t="str">
        <f t="shared" ref="IB7:IB36" ca="1" si="207">IFERROR((VLOOKUP($B7,INDIRECT("'"&amp;TEXT(HV$5,"dd-mm-yy")&amp;"'!$B$8:$AI$1000"),14,0)=$L$6)*1,"")</f>
        <v/>
      </c>
      <c r="IC7" s="81" t="str">
        <f t="shared" ref="IC7:IC36" ca="1" si="208">IFERROR((VLOOKUP($B7,INDIRECT("'"&amp;TEXT(HV$5,"dd-mm-yy")&amp;"'!$B$8:$AI$1000"),14,0)=$M$6)*1,"")</f>
        <v/>
      </c>
      <c r="ID7" s="81" t="str">
        <f t="shared" ref="ID7:ID36" ca="1" si="209">IFERROR((VLOOKUP($B7,INDIRECT("'"&amp;TEXT(HV$5,"dd-mm-yy")&amp;"'!$B$8:$AI$1000"),14,0)=$N$6)*1,"")</f>
        <v/>
      </c>
      <c r="IE7" s="81" t="str">
        <f t="shared" ref="IE7:IE36" ca="1" si="210">IFERROR((VLOOKUP($B7,INDIRECT("'"&amp;TEXT(HV$5,"dd-mm-yy")&amp;"'!$B$8:$AI$1000"),14,0)=$O$6)*1,"")</f>
        <v/>
      </c>
      <c r="IF7" s="51" t="str">
        <f t="shared" ref="IF7:IF36" ca="1" si="211">IFERROR((VLOOKUP($B7,INDIRECT("'"&amp;TEXT(HV$5,"dd-mm-yy")&amp;"'!$B$8:$AI$1000"),16,0)=$P$6)*1,"")</f>
        <v/>
      </c>
      <c r="IG7" s="80" t="str">
        <f t="shared" ref="IG7:IG36" ca="1" si="212">IFERROR((VLOOKUP($B7,INDIRECT("'"&amp;TEXT(HV$5,"dd-mm-yy")&amp;"'!$B$8:$AI$1000"),16,0)=$Q$6)*1,"")</f>
        <v/>
      </c>
      <c r="IH7" s="82" t="str">
        <f t="shared" ref="IH7:IH36" ca="1" si="213">IFERROR((VLOOKUP($B7,INDIRECT("'"&amp;TEXT(HV$5,"dd-mm-yy")&amp;"'!$B$8:$AI$1000"),17,0)=$R$6)*1,"")</f>
        <v/>
      </c>
      <c r="II7" s="83" t="str">
        <f t="shared" ref="II7:II36" ca="1" si="214">IFERROR((VLOOKUP($B7,INDIRECT("'"&amp;TEXT(HV$5,"dd-mm-yy")&amp;"'!$B$8:$AI$1000"),17,0)=$S$6)*1,"")</f>
        <v/>
      </c>
      <c r="IJ7" s="79" t="str">
        <f t="shared" ref="IJ7:KN22" ca="1" si="215">IFERROR((VLOOKUP($B7,INDIRECT("'"&amp;TEXT(IJ$5,"dd-mm-yy")&amp;"'!$B$8:$AI$1000"),13,0)=$F$6)*1,"")</f>
        <v/>
      </c>
      <c r="IK7" s="50" t="str">
        <f t="shared" ref="IK7" ca="1" si="216">IFERROR((VLOOKUP($B7,INDIRECT("'"&amp;TEXT(IJ$5,"dd-mm-yy")&amp;"'!$B$8:$AI$1000"),13,0)=$G$6)*1,"")</f>
        <v/>
      </c>
      <c r="IL7" s="81" t="str">
        <f t="shared" ref="IL7:IL36" ca="1" si="217">IFERROR((VLOOKUP($B7,INDIRECT("'"&amp;TEXT(IJ$5,"dd-mm-yy")&amp;"'!$B$8:$AI$1000"),14,0)=$H$6)*1,"")</f>
        <v/>
      </c>
      <c r="IM7" s="81" t="str">
        <f t="shared" ref="IM7:IM36" ca="1" si="218">IFERROR((VLOOKUP($B7,INDIRECT("'"&amp;TEXT(IJ$5,"dd-mm-yy")&amp;"'!$B$8:$AI$1000"),14,0)=$I$6)*1,"")</f>
        <v/>
      </c>
      <c r="IN7" s="81" t="str">
        <f t="shared" ref="IN7:IN36" ca="1" si="219">IFERROR((VLOOKUP($B7,INDIRECT("'"&amp;TEXT(IJ$5,"dd-mm-yy")&amp;"'!$B$8:$AI$1000"),14,0)=$J$6)*1,"")</f>
        <v/>
      </c>
      <c r="IO7" s="81" t="str">
        <f t="shared" ref="IO7:IO36" ca="1" si="220">IFERROR((VLOOKUP($B7,INDIRECT("'"&amp;TEXT(IJ$5,"dd-mm-yy")&amp;"'!$B$8:$AI$1000"),14,0)=$K$6)*1,"")</f>
        <v/>
      </c>
      <c r="IP7" s="81" t="str">
        <f t="shared" ref="IP7:IP36" ca="1" si="221">IFERROR((VLOOKUP($B7,INDIRECT("'"&amp;TEXT(IJ$5,"dd-mm-yy")&amp;"'!$B$8:$AI$1000"),14,0)=$L$6)*1,"")</f>
        <v/>
      </c>
      <c r="IQ7" s="81" t="str">
        <f t="shared" ref="IQ7:IQ36" ca="1" si="222">IFERROR((VLOOKUP($B7,INDIRECT("'"&amp;TEXT(IJ$5,"dd-mm-yy")&amp;"'!$B$8:$AI$1000"),14,0)=$M$6)*1,"")</f>
        <v/>
      </c>
      <c r="IR7" s="81" t="str">
        <f t="shared" ref="IR7:IR36" ca="1" si="223">IFERROR((VLOOKUP($B7,INDIRECT("'"&amp;TEXT(IJ$5,"dd-mm-yy")&amp;"'!$B$8:$AI$1000"),14,0)=$N$6)*1,"")</f>
        <v/>
      </c>
      <c r="IS7" s="81" t="str">
        <f t="shared" ref="IS7:IS36" ca="1" si="224">IFERROR((VLOOKUP($B7,INDIRECT("'"&amp;TEXT(IJ$5,"dd-mm-yy")&amp;"'!$B$8:$AI$1000"),14,0)=$O$6)*1,"")</f>
        <v/>
      </c>
      <c r="IT7" s="51" t="str">
        <f t="shared" ref="IT7:IT36" ca="1" si="225">IFERROR((VLOOKUP($B7,INDIRECT("'"&amp;TEXT(IJ$5,"dd-mm-yy")&amp;"'!$B$8:$AI$1000"),16,0)=$P$6)*1,"")</f>
        <v/>
      </c>
      <c r="IU7" s="80" t="str">
        <f t="shared" ref="IU7:IU36" ca="1" si="226">IFERROR((VLOOKUP($B7,INDIRECT("'"&amp;TEXT(IJ$5,"dd-mm-yy")&amp;"'!$B$8:$AI$1000"),16,0)=$Q$6)*1,"")</f>
        <v/>
      </c>
      <c r="IV7" s="82" t="str">
        <f t="shared" ref="IV7:IV36" ca="1" si="227">IFERROR((VLOOKUP($B7,INDIRECT("'"&amp;TEXT(IJ$5,"dd-mm-yy")&amp;"'!$B$8:$AI$1000"),17,0)=$R$6)*1,"")</f>
        <v/>
      </c>
      <c r="IW7" s="83" t="str">
        <f t="shared" ref="IW7:IW36" ca="1" si="228">IFERROR((VLOOKUP($B7,INDIRECT("'"&amp;TEXT(IJ$5,"dd-mm-yy")&amp;"'!$B$8:$AI$1000"),17,0)=$S$6)*1,"")</f>
        <v/>
      </c>
      <c r="IX7" s="79" t="str">
        <f t="shared" ca="1" si="215"/>
        <v/>
      </c>
      <c r="IY7" s="50" t="str">
        <f t="shared" ref="IY7" ca="1" si="229">IFERROR((VLOOKUP($B7,INDIRECT("'"&amp;TEXT(IX$5,"dd-mm-yy")&amp;"'!$B$8:$AI$1000"),13,0)=$G$6)*1,"")</f>
        <v/>
      </c>
      <c r="IZ7" s="81" t="str">
        <f t="shared" ref="IZ7:IZ36" ca="1" si="230">IFERROR((VLOOKUP($B7,INDIRECT("'"&amp;TEXT(IX$5,"dd-mm-yy")&amp;"'!$B$8:$AI$1000"),14,0)=$H$6)*1,"")</f>
        <v/>
      </c>
      <c r="JA7" s="81" t="str">
        <f t="shared" ref="JA7:JA36" ca="1" si="231">IFERROR((VLOOKUP($B7,INDIRECT("'"&amp;TEXT(IX$5,"dd-mm-yy")&amp;"'!$B$8:$AI$1000"),14,0)=$I$6)*1,"")</f>
        <v/>
      </c>
      <c r="JB7" s="81" t="str">
        <f t="shared" ref="JB7:JB36" ca="1" si="232">IFERROR((VLOOKUP($B7,INDIRECT("'"&amp;TEXT(IX$5,"dd-mm-yy")&amp;"'!$B$8:$AI$1000"),14,0)=$J$6)*1,"")</f>
        <v/>
      </c>
      <c r="JC7" s="81" t="str">
        <f t="shared" ref="JC7:JC36" ca="1" si="233">IFERROR((VLOOKUP($B7,INDIRECT("'"&amp;TEXT(IX$5,"dd-mm-yy")&amp;"'!$B$8:$AI$1000"),14,0)=$K$6)*1,"")</f>
        <v/>
      </c>
      <c r="JD7" s="81" t="str">
        <f t="shared" ref="JD7:JD36" ca="1" si="234">IFERROR((VLOOKUP($B7,INDIRECT("'"&amp;TEXT(IX$5,"dd-mm-yy")&amp;"'!$B$8:$AI$1000"),14,0)=$L$6)*1,"")</f>
        <v/>
      </c>
      <c r="JE7" s="81" t="str">
        <f t="shared" ref="JE7:JE36" ca="1" si="235">IFERROR((VLOOKUP($B7,INDIRECT("'"&amp;TEXT(IX$5,"dd-mm-yy")&amp;"'!$B$8:$AI$1000"),14,0)=$M$6)*1,"")</f>
        <v/>
      </c>
      <c r="JF7" s="81" t="str">
        <f t="shared" ref="JF7:JF36" ca="1" si="236">IFERROR((VLOOKUP($B7,INDIRECT("'"&amp;TEXT(IX$5,"dd-mm-yy")&amp;"'!$B$8:$AI$1000"),14,0)=$N$6)*1,"")</f>
        <v/>
      </c>
      <c r="JG7" s="81" t="str">
        <f t="shared" ref="JG7:JG36" ca="1" si="237">IFERROR((VLOOKUP($B7,INDIRECT("'"&amp;TEXT(IX$5,"dd-mm-yy")&amp;"'!$B$8:$AI$1000"),14,0)=$O$6)*1,"")</f>
        <v/>
      </c>
      <c r="JH7" s="51" t="str">
        <f t="shared" ref="JH7:JH36" ca="1" si="238">IFERROR((VLOOKUP($B7,INDIRECT("'"&amp;TEXT(IX$5,"dd-mm-yy")&amp;"'!$B$8:$AI$1000"),16,0)=$P$6)*1,"")</f>
        <v/>
      </c>
      <c r="JI7" s="80" t="str">
        <f t="shared" ref="JI7:JI36" ca="1" si="239">IFERROR((VLOOKUP($B7,INDIRECT("'"&amp;TEXT(IX$5,"dd-mm-yy")&amp;"'!$B$8:$AI$1000"),16,0)=$Q$6)*1,"")</f>
        <v/>
      </c>
      <c r="JJ7" s="82" t="str">
        <f t="shared" ref="JJ7:JJ36" ca="1" si="240">IFERROR((VLOOKUP($B7,INDIRECT("'"&amp;TEXT(IX$5,"dd-mm-yy")&amp;"'!$B$8:$AI$1000"),17,0)=$R$6)*1,"")</f>
        <v/>
      </c>
      <c r="JK7" s="83" t="str">
        <f t="shared" ref="JK7:JK36" ca="1" si="241">IFERROR((VLOOKUP($B7,INDIRECT("'"&amp;TEXT(IX$5,"dd-mm-yy")&amp;"'!$B$8:$AI$1000"),17,0)=$S$6)*1,"")</f>
        <v/>
      </c>
      <c r="JL7" s="79" t="str">
        <f t="shared" ca="1" si="215"/>
        <v/>
      </c>
      <c r="JM7" s="50" t="str">
        <f t="shared" ref="JM7" ca="1" si="242">IFERROR((VLOOKUP($B7,INDIRECT("'"&amp;TEXT(JL$5,"dd-mm-yy")&amp;"'!$B$8:$AI$1000"),13,0)=$G$6)*1,"")</f>
        <v/>
      </c>
      <c r="JN7" s="81" t="str">
        <f t="shared" ref="JN7:JN36" ca="1" si="243">IFERROR((VLOOKUP($B7,INDIRECT("'"&amp;TEXT(JL$5,"dd-mm-yy")&amp;"'!$B$8:$AI$1000"),14,0)=$H$6)*1,"")</f>
        <v/>
      </c>
      <c r="JO7" s="81" t="str">
        <f t="shared" ref="JO7:JO36" ca="1" si="244">IFERROR((VLOOKUP($B7,INDIRECT("'"&amp;TEXT(JL$5,"dd-mm-yy")&amp;"'!$B$8:$AI$1000"),14,0)=$I$6)*1,"")</f>
        <v/>
      </c>
      <c r="JP7" s="81" t="str">
        <f t="shared" ref="JP7:JP36" ca="1" si="245">IFERROR((VLOOKUP($B7,INDIRECT("'"&amp;TEXT(JL$5,"dd-mm-yy")&amp;"'!$B$8:$AI$1000"),14,0)=$J$6)*1,"")</f>
        <v/>
      </c>
      <c r="JQ7" s="81" t="str">
        <f t="shared" ref="JQ7:JQ36" ca="1" si="246">IFERROR((VLOOKUP($B7,INDIRECT("'"&amp;TEXT(JL$5,"dd-mm-yy")&amp;"'!$B$8:$AI$1000"),14,0)=$K$6)*1,"")</f>
        <v/>
      </c>
      <c r="JR7" s="81" t="str">
        <f t="shared" ref="JR7:JR36" ca="1" si="247">IFERROR((VLOOKUP($B7,INDIRECT("'"&amp;TEXT(JL$5,"dd-mm-yy")&amp;"'!$B$8:$AI$1000"),14,0)=$L$6)*1,"")</f>
        <v/>
      </c>
      <c r="JS7" s="81" t="str">
        <f t="shared" ref="JS7:JS36" ca="1" si="248">IFERROR((VLOOKUP($B7,INDIRECT("'"&amp;TEXT(JL$5,"dd-mm-yy")&amp;"'!$B$8:$AI$1000"),14,0)=$M$6)*1,"")</f>
        <v/>
      </c>
      <c r="JT7" s="81" t="str">
        <f t="shared" ref="JT7:JT36" ca="1" si="249">IFERROR((VLOOKUP($B7,INDIRECT("'"&amp;TEXT(JL$5,"dd-mm-yy")&amp;"'!$B$8:$AI$1000"),14,0)=$N$6)*1,"")</f>
        <v/>
      </c>
      <c r="JU7" s="81" t="str">
        <f t="shared" ref="JU7:JU36" ca="1" si="250">IFERROR((VLOOKUP($B7,INDIRECT("'"&amp;TEXT(JL$5,"dd-mm-yy")&amp;"'!$B$8:$AI$1000"),14,0)=$O$6)*1,"")</f>
        <v/>
      </c>
      <c r="JV7" s="51" t="str">
        <f t="shared" ref="JV7:JV36" ca="1" si="251">IFERROR((VLOOKUP($B7,INDIRECT("'"&amp;TEXT(JL$5,"dd-mm-yy")&amp;"'!$B$8:$AI$1000"),16,0)=$P$6)*1,"")</f>
        <v/>
      </c>
      <c r="JW7" s="80" t="str">
        <f t="shared" ref="JW7:JW36" ca="1" si="252">IFERROR((VLOOKUP($B7,INDIRECT("'"&amp;TEXT(JL$5,"dd-mm-yy")&amp;"'!$B$8:$AI$1000"),16,0)=$Q$6)*1,"")</f>
        <v/>
      </c>
      <c r="JX7" s="82" t="str">
        <f t="shared" ref="JX7:JX36" ca="1" si="253">IFERROR((VLOOKUP($B7,INDIRECT("'"&amp;TEXT(JL$5,"dd-mm-yy")&amp;"'!$B$8:$AI$1000"),17,0)=$R$6)*1,"")</f>
        <v/>
      </c>
      <c r="JY7" s="83" t="str">
        <f t="shared" ref="JY7:JY36" ca="1" si="254">IFERROR((VLOOKUP($B7,INDIRECT("'"&amp;TEXT(JL$5,"dd-mm-yy")&amp;"'!$B$8:$AI$1000"),17,0)=$S$6)*1,"")</f>
        <v/>
      </c>
      <c r="JZ7" s="79" t="str">
        <f t="shared" ca="1" si="215"/>
        <v/>
      </c>
      <c r="KA7" s="50" t="str">
        <f t="shared" ref="KA7" ca="1" si="255">IFERROR((VLOOKUP($B7,INDIRECT("'"&amp;TEXT(JZ$5,"dd-mm-yy")&amp;"'!$B$8:$AI$1000"),13,0)=$G$6)*1,"")</f>
        <v/>
      </c>
      <c r="KB7" s="81" t="str">
        <f t="shared" ref="KB7:KB36" ca="1" si="256">IFERROR((VLOOKUP($B7,INDIRECT("'"&amp;TEXT(JZ$5,"dd-mm-yy")&amp;"'!$B$8:$AI$1000"),14,0)=$H$6)*1,"")</f>
        <v/>
      </c>
      <c r="KC7" s="81" t="str">
        <f t="shared" ref="KC7:KC36" ca="1" si="257">IFERROR((VLOOKUP($B7,INDIRECT("'"&amp;TEXT(JZ$5,"dd-mm-yy")&amp;"'!$B$8:$AI$1000"),14,0)=$I$6)*1,"")</f>
        <v/>
      </c>
      <c r="KD7" s="81" t="str">
        <f t="shared" ref="KD7:KD36" ca="1" si="258">IFERROR((VLOOKUP($B7,INDIRECT("'"&amp;TEXT(JZ$5,"dd-mm-yy")&amp;"'!$B$8:$AI$1000"),14,0)=$J$6)*1,"")</f>
        <v/>
      </c>
      <c r="KE7" s="81" t="str">
        <f t="shared" ref="KE7:KE36" ca="1" si="259">IFERROR((VLOOKUP($B7,INDIRECT("'"&amp;TEXT(JZ$5,"dd-mm-yy")&amp;"'!$B$8:$AI$1000"),14,0)=$K$6)*1,"")</f>
        <v/>
      </c>
      <c r="KF7" s="81" t="str">
        <f t="shared" ref="KF7:KF36" ca="1" si="260">IFERROR((VLOOKUP($B7,INDIRECT("'"&amp;TEXT(JZ$5,"dd-mm-yy")&amp;"'!$B$8:$AI$1000"),14,0)=$L$6)*1,"")</f>
        <v/>
      </c>
      <c r="KG7" s="81" t="str">
        <f t="shared" ref="KG7:KG36" ca="1" si="261">IFERROR((VLOOKUP($B7,INDIRECT("'"&amp;TEXT(JZ$5,"dd-mm-yy")&amp;"'!$B$8:$AI$1000"),14,0)=$M$6)*1,"")</f>
        <v/>
      </c>
      <c r="KH7" s="81" t="str">
        <f t="shared" ref="KH7:KH36" ca="1" si="262">IFERROR((VLOOKUP($B7,INDIRECT("'"&amp;TEXT(JZ$5,"dd-mm-yy")&amp;"'!$B$8:$AI$1000"),14,0)=$N$6)*1,"")</f>
        <v/>
      </c>
      <c r="KI7" s="81" t="str">
        <f t="shared" ref="KI7:KI36" ca="1" si="263">IFERROR((VLOOKUP($B7,INDIRECT("'"&amp;TEXT(JZ$5,"dd-mm-yy")&amp;"'!$B$8:$AI$1000"),14,0)=$O$6)*1,"")</f>
        <v/>
      </c>
      <c r="KJ7" s="51" t="str">
        <f t="shared" ref="KJ7:KJ36" ca="1" si="264">IFERROR((VLOOKUP($B7,INDIRECT("'"&amp;TEXT(JZ$5,"dd-mm-yy")&amp;"'!$B$8:$AI$1000"),16,0)=$P$6)*1,"")</f>
        <v/>
      </c>
      <c r="KK7" s="80" t="str">
        <f t="shared" ref="KK7:KK36" ca="1" si="265">IFERROR((VLOOKUP($B7,INDIRECT("'"&amp;TEXT(JZ$5,"dd-mm-yy")&amp;"'!$B$8:$AI$1000"),16,0)=$Q$6)*1,"")</f>
        <v/>
      </c>
      <c r="KL7" s="82" t="str">
        <f t="shared" ref="KL7:KL36" ca="1" si="266">IFERROR((VLOOKUP($B7,INDIRECT("'"&amp;TEXT(JZ$5,"dd-mm-yy")&amp;"'!$B$8:$AI$1000"),17,0)=$R$6)*1,"")</f>
        <v/>
      </c>
      <c r="KM7" s="83" t="str">
        <f t="shared" ref="KM7:KM36" ca="1" si="267">IFERROR((VLOOKUP($B7,INDIRECT("'"&amp;TEXT(JZ$5,"dd-mm-yy")&amp;"'!$B$8:$AI$1000"),17,0)=$S$6)*1,"")</f>
        <v/>
      </c>
      <c r="KN7" s="79" t="str">
        <f t="shared" ca="1" si="215"/>
        <v/>
      </c>
      <c r="KO7" s="50" t="str">
        <f t="shared" ref="KO7" ca="1" si="268">IFERROR((VLOOKUP($B7,INDIRECT("'"&amp;TEXT(KN$5,"dd-mm-yy")&amp;"'!$B$8:$AI$1000"),13,0)=$G$6)*1,"")</f>
        <v/>
      </c>
      <c r="KP7" s="81" t="str">
        <f t="shared" ref="KP7:KP36" ca="1" si="269">IFERROR((VLOOKUP($B7,INDIRECT("'"&amp;TEXT(KN$5,"dd-mm-yy")&amp;"'!$B$8:$AI$1000"),14,0)=$H$6)*1,"")</f>
        <v/>
      </c>
      <c r="KQ7" s="81" t="str">
        <f t="shared" ref="KQ7:KQ36" ca="1" si="270">IFERROR((VLOOKUP($B7,INDIRECT("'"&amp;TEXT(KN$5,"dd-mm-yy")&amp;"'!$B$8:$AI$1000"),14,0)=$I$6)*1,"")</f>
        <v/>
      </c>
      <c r="KR7" s="81" t="str">
        <f t="shared" ref="KR7:KR36" ca="1" si="271">IFERROR((VLOOKUP($B7,INDIRECT("'"&amp;TEXT(KN$5,"dd-mm-yy")&amp;"'!$B$8:$AI$1000"),14,0)=$J$6)*1,"")</f>
        <v/>
      </c>
      <c r="KS7" s="81" t="str">
        <f t="shared" ref="KS7:KS36" ca="1" si="272">IFERROR((VLOOKUP($B7,INDIRECT("'"&amp;TEXT(KN$5,"dd-mm-yy")&amp;"'!$B$8:$AI$1000"),14,0)=$K$6)*1,"")</f>
        <v/>
      </c>
      <c r="KT7" s="81" t="str">
        <f t="shared" ref="KT7:KT36" ca="1" si="273">IFERROR((VLOOKUP($B7,INDIRECT("'"&amp;TEXT(KN$5,"dd-mm-yy")&amp;"'!$B$8:$AI$1000"),14,0)=$L$6)*1,"")</f>
        <v/>
      </c>
      <c r="KU7" s="81" t="str">
        <f t="shared" ref="KU7:KU36" ca="1" si="274">IFERROR((VLOOKUP($B7,INDIRECT("'"&amp;TEXT(KN$5,"dd-mm-yy")&amp;"'!$B$8:$AI$1000"),14,0)=$M$6)*1,"")</f>
        <v/>
      </c>
      <c r="KV7" s="81" t="str">
        <f t="shared" ref="KV7:KV36" ca="1" si="275">IFERROR((VLOOKUP($B7,INDIRECT("'"&amp;TEXT(KN$5,"dd-mm-yy")&amp;"'!$B$8:$AI$1000"),14,0)=$N$6)*1,"")</f>
        <v/>
      </c>
      <c r="KW7" s="81" t="str">
        <f t="shared" ref="KW7:KW36" ca="1" si="276">IFERROR((VLOOKUP($B7,INDIRECT("'"&amp;TEXT(KN$5,"dd-mm-yy")&amp;"'!$B$8:$AI$1000"),14,0)=$O$6)*1,"")</f>
        <v/>
      </c>
      <c r="KX7" s="51" t="str">
        <f t="shared" ref="KX7:KX36" ca="1" si="277">IFERROR((VLOOKUP($B7,INDIRECT("'"&amp;TEXT(KN$5,"dd-mm-yy")&amp;"'!$B$8:$AI$1000"),16,0)=$P$6)*1,"")</f>
        <v/>
      </c>
      <c r="KY7" s="80" t="str">
        <f t="shared" ref="KY7:KY36" ca="1" si="278">IFERROR((VLOOKUP($B7,INDIRECT("'"&amp;TEXT(KN$5,"dd-mm-yy")&amp;"'!$B$8:$AI$1000"),16,0)=$Q$6)*1,"")</f>
        <v/>
      </c>
      <c r="KZ7" s="82" t="str">
        <f t="shared" ref="KZ7:KZ36" ca="1" si="279">IFERROR((VLOOKUP($B7,INDIRECT("'"&amp;TEXT(KN$5,"dd-mm-yy")&amp;"'!$B$8:$AI$1000"),17,0)=$R$6)*1,"")</f>
        <v/>
      </c>
      <c r="LA7" s="83" t="str">
        <f t="shared" ref="LA7:LA36" ca="1" si="280">IFERROR((VLOOKUP($B7,INDIRECT("'"&amp;TEXT(KN$5,"dd-mm-yy")&amp;"'!$B$8:$AI$1000"),17,0)=$S$6)*1,"")</f>
        <v/>
      </c>
      <c r="LB7" s="79" t="str">
        <f t="shared" ref="LB7:NF22" ca="1" si="281">IFERROR((VLOOKUP($B7,INDIRECT("'"&amp;TEXT(LB$5,"dd-mm-yy")&amp;"'!$B$8:$AI$1000"),13,0)=$F$6)*1,"")</f>
        <v/>
      </c>
      <c r="LC7" s="50" t="str">
        <f t="shared" ref="LC7" ca="1" si="282">IFERROR((VLOOKUP($B7,INDIRECT("'"&amp;TEXT(LB$5,"dd-mm-yy")&amp;"'!$B$8:$AI$1000"),13,0)=$G$6)*1,"")</f>
        <v/>
      </c>
      <c r="LD7" s="81" t="str">
        <f t="shared" ref="LD7:LD36" ca="1" si="283">IFERROR((VLOOKUP($B7,INDIRECT("'"&amp;TEXT(LB$5,"dd-mm-yy")&amp;"'!$B$8:$AI$1000"),14,0)=$H$6)*1,"")</f>
        <v/>
      </c>
      <c r="LE7" s="81" t="str">
        <f t="shared" ref="LE7:LE36" ca="1" si="284">IFERROR((VLOOKUP($B7,INDIRECT("'"&amp;TEXT(LB$5,"dd-mm-yy")&amp;"'!$B$8:$AI$1000"),14,0)=$I$6)*1,"")</f>
        <v/>
      </c>
      <c r="LF7" s="81" t="str">
        <f t="shared" ref="LF7:LF36" ca="1" si="285">IFERROR((VLOOKUP($B7,INDIRECT("'"&amp;TEXT(LB$5,"dd-mm-yy")&amp;"'!$B$8:$AI$1000"),14,0)=$J$6)*1,"")</f>
        <v/>
      </c>
      <c r="LG7" s="81" t="str">
        <f t="shared" ref="LG7:LG36" ca="1" si="286">IFERROR((VLOOKUP($B7,INDIRECT("'"&amp;TEXT(LB$5,"dd-mm-yy")&amp;"'!$B$8:$AI$1000"),14,0)=$K$6)*1,"")</f>
        <v/>
      </c>
      <c r="LH7" s="81" t="str">
        <f t="shared" ref="LH7:LH36" ca="1" si="287">IFERROR((VLOOKUP($B7,INDIRECT("'"&amp;TEXT(LB$5,"dd-mm-yy")&amp;"'!$B$8:$AI$1000"),14,0)=$L$6)*1,"")</f>
        <v/>
      </c>
      <c r="LI7" s="81" t="str">
        <f t="shared" ref="LI7:LI36" ca="1" si="288">IFERROR((VLOOKUP($B7,INDIRECT("'"&amp;TEXT(LB$5,"dd-mm-yy")&amp;"'!$B$8:$AI$1000"),14,0)=$M$6)*1,"")</f>
        <v/>
      </c>
      <c r="LJ7" s="81" t="str">
        <f t="shared" ref="LJ7:LJ36" ca="1" si="289">IFERROR((VLOOKUP($B7,INDIRECT("'"&amp;TEXT(LB$5,"dd-mm-yy")&amp;"'!$B$8:$AI$1000"),14,0)=$N$6)*1,"")</f>
        <v/>
      </c>
      <c r="LK7" s="81" t="str">
        <f t="shared" ref="LK7:LK36" ca="1" si="290">IFERROR((VLOOKUP($B7,INDIRECT("'"&amp;TEXT(LB$5,"dd-mm-yy")&amp;"'!$B$8:$AI$1000"),14,0)=$O$6)*1,"")</f>
        <v/>
      </c>
      <c r="LL7" s="51" t="str">
        <f t="shared" ref="LL7:LL36" ca="1" si="291">IFERROR((VLOOKUP($B7,INDIRECT("'"&amp;TEXT(LB$5,"dd-mm-yy")&amp;"'!$B$8:$AI$1000"),16,0)=$P$6)*1,"")</f>
        <v/>
      </c>
      <c r="LM7" s="80" t="str">
        <f t="shared" ref="LM7:LM36" ca="1" si="292">IFERROR((VLOOKUP($B7,INDIRECT("'"&amp;TEXT(LB$5,"dd-mm-yy")&amp;"'!$B$8:$AI$1000"),16,0)=$Q$6)*1,"")</f>
        <v/>
      </c>
      <c r="LN7" s="82" t="str">
        <f t="shared" ref="LN7:LN36" ca="1" si="293">IFERROR((VLOOKUP($B7,INDIRECT("'"&amp;TEXT(LB$5,"dd-mm-yy")&amp;"'!$B$8:$AI$1000"),17,0)=$R$6)*1,"")</f>
        <v/>
      </c>
      <c r="LO7" s="83" t="str">
        <f t="shared" ref="LO7:LO36" ca="1" si="294">IFERROR((VLOOKUP($B7,INDIRECT("'"&amp;TEXT(LB$5,"dd-mm-yy")&amp;"'!$B$8:$AI$1000"),17,0)=$S$6)*1,"")</f>
        <v/>
      </c>
      <c r="LP7" s="79" t="str">
        <f t="shared" ca="1" si="281"/>
        <v/>
      </c>
      <c r="LQ7" s="50" t="str">
        <f t="shared" ref="LQ7" ca="1" si="295">IFERROR((VLOOKUP($B7,INDIRECT("'"&amp;TEXT(LP$5,"dd-mm-yy")&amp;"'!$B$8:$AI$1000"),13,0)=$G$6)*1,"")</f>
        <v/>
      </c>
      <c r="LR7" s="81" t="str">
        <f t="shared" ref="LR7:LR36" ca="1" si="296">IFERROR((VLOOKUP($B7,INDIRECT("'"&amp;TEXT(LP$5,"dd-mm-yy")&amp;"'!$B$8:$AI$1000"),14,0)=$H$6)*1,"")</f>
        <v/>
      </c>
      <c r="LS7" s="81" t="str">
        <f t="shared" ref="LS7:LS36" ca="1" si="297">IFERROR((VLOOKUP($B7,INDIRECT("'"&amp;TEXT(LP$5,"dd-mm-yy")&amp;"'!$B$8:$AI$1000"),14,0)=$I$6)*1,"")</f>
        <v/>
      </c>
      <c r="LT7" s="81" t="str">
        <f t="shared" ref="LT7:LT36" ca="1" si="298">IFERROR((VLOOKUP($B7,INDIRECT("'"&amp;TEXT(LP$5,"dd-mm-yy")&amp;"'!$B$8:$AI$1000"),14,0)=$J$6)*1,"")</f>
        <v/>
      </c>
      <c r="LU7" s="81" t="str">
        <f t="shared" ref="LU7:LU36" ca="1" si="299">IFERROR((VLOOKUP($B7,INDIRECT("'"&amp;TEXT(LP$5,"dd-mm-yy")&amp;"'!$B$8:$AI$1000"),14,0)=$K$6)*1,"")</f>
        <v/>
      </c>
      <c r="LV7" s="81" t="str">
        <f t="shared" ref="LV7:LV36" ca="1" si="300">IFERROR((VLOOKUP($B7,INDIRECT("'"&amp;TEXT(LP$5,"dd-mm-yy")&amp;"'!$B$8:$AI$1000"),14,0)=$L$6)*1,"")</f>
        <v/>
      </c>
      <c r="LW7" s="81" t="str">
        <f t="shared" ref="LW7:LW36" ca="1" si="301">IFERROR((VLOOKUP($B7,INDIRECT("'"&amp;TEXT(LP$5,"dd-mm-yy")&amp;"'!$B$8:$AI$1000"),14,0)=$M$6)*1,"")</f>
        <v/>
      </c>
      <c r="LX7" s="81" t="str">
        <f t="shared" ref="LX7:LX36" ca="1" si="302">IFERROR((VLOOKUP($B7,INDIRECT("'"&amp;TEXT(LP$5,"dd-mm-yy")&amp;"'!$B$8:$AI$1000"),14,0)=$N$6)*1,"")</f>
        <v/>
      </c>
      <c r="LY7" s="81" t="str">
        <f t="shared" ref="LY7:LY36" ca="1" si="303">IFERROR((VLOOKUP($B7,INDIRECT("'"&amp;TEXT(LP$5,"dd-mm-yy")&amp;"'!$B$8:$AI$1000"),14,0)=$O$6)*1,"")</f>
        <v/>
      </c>
      <c r="LZ7" s="51" t="str">
        <f t="shared" ref="LZ7:LZ36" ca="1" si="304">IFERROR((VLOOKUP($B7,INDIRECT("'"&amp;TEXT(LP$5,"dd-mm-yy")&amp;"'!$B$8:$AI$1000"),16,0)=$P$6)*1,"")</f>
        <v/>
      </c>
      <c r="MA7" s="80" t="str">
        <f t="shared" ref="MA7:MA36" ca="1" si="305">IFERROR((VLOOKUP($B7,INDIRECT("'"&amp;TEXT(LP$5,"dd-mm-yy")&amp;"'!$B$8:$AI$1000"),16,0)=$Q$6)*1,"")</f>
        <v/>
      </c>
      <c r="MB7" s="82" t="str">
        <f t="shared" ref="MB7:MB36" ca="1" si="306">IFERROR((VLOOKUP($B7,INDIRECT("'"&amp;TEXT(LP$5,"dd-mm-yy")&amp;"'!$B$8:$AI$1000"),17,0)=$R$6)*1,"")</f>
        <v/>
      </c>
      <c r="MC7" s="83" t="str">
        <f t="shared" ref="MC7:MC36" ca="1" si="307">IFERROR((VLOOKUP($B7,INDIRECT("'"&amp;TEXT(LP$5,"dd-mm-yy")&amp;"'!$B$8:$AI$1000"),17,0)=$S$6)*1,"")</f>
        <v/>
      </c>
      <c r="MD7" s="79" t="str">
        <f t="shared" ca="1" si="281"/>
        <v/>
      </c>
      <c r="ME7" s="50" t="str">
        <f t="shared" ref="ME7" ca="1" si="308">IFERROR((VLOOKUP($B7,INDIRECT("'"&amp;TEXT(MD$5,"dd-mm-yy")&amp;"'!$B$8:$AI$1000"),13,0)=$G$6)*1,"")</f>
        <v/>
      </c>
      <c r="MF7" s="81" t="str">
        <f t="shared" ref="MF7:MF36" ca="1" si="309">IFERROR((VLOOKUP($B7,INDIRECT("'"&amp;TEXT(MD$5,"dd-mm-yy")&amp;"'!$B$8:$AI$1000"),14,0)=$H$6)*1,"")</f>
        <v/>
      </c>
      <c r="MG7" s="81" t="str">
        <f t="shared" ref="MG7:MG36" ca="1" si="310">IFERROR((VLOOKUP($B7,INDIRECT("'"&amp;TEXT(MD$5,"dd-mm-yy")&amp;"'!$B$8:$AI$1000"),14,0)=$I$6)*1,"")</f>
        <v/>
      </c>
      <c r="MH7" s="81" t="str">
        <f t="shared" ref="MH7:MH36" ca="1" si="311">IFERROR((VLOOKUP($B7,INDIRECT("'"&amp;TEXT(MD$5,"dd-mm-yy")&amp;"'!$B$8:$AI$1000"),14,0)=$J$6)*1,"")</f>
        <v/>
      </c>
      <c r="MI7" s="81" t="str">
        <f t="shared" ref="MI7:MI36" ca="1" si="312">IFERROR((VLOOKUP($B7,INDIRECT("'"&amp;TEXT(MD$5,"dd-mm-yy")&amp;"'!$B$8:$AI$1000"),14,0)=$K$6)*1,"")</f>
        <v/>
      </c>
      <c r="MJ7" s="81" t="str">
        <f t="shared" ref="MJ7:MJ36" ca="1" si="313">IFERROR((VLOOKUP($B7,INDIRECT("'"&amp;TEXT(MD$5,"dd-mm-yy")&amp;"'!$B$8:$AI$1000"),14,0)=$L$6)*1,"")</f>
        <v/>
      </c>
      <c r="MK7" s="81" t="str">
        <f t="shared" ref="MK7:MK36" ca="1" si="314">IFERROR((VLOOKUP($B7,INDIRECT("'"&amp;TEXT(MD$5,"dd-mm-yy")&amp;"'!$B$8:$AI$1000"),14,0)=$M$6)*1,"")</f>
        <v/>
      </c>
      <c r="ML7" s="81" t="str">
        <f t="shared" ref="ML7:ML36" ca="1" si="315">IFERROR((VLOOKUP($B7,INDIRECT("'"&amp;TEXT(MD$5,"dd-mm-yy")&amp;"'!$B$8:$AI$1000"),14,0)=$N$6)*1,"")</f>
        <v/>
      </c>
      <c r="MM7" s="81" t="str">
        <f t="shared" ref="MM7:MM36" ca="1" si="316">IFERROR((VLOOKUP($B7,INDIRECT("'"&amp;TEXT(MD$5,"dd-mm-yy")&amp;"'!$B$8:$AI$1000"),14,0)=$O$6)*1,"")</f>
        <v/>
      </c>
      <c r="MN7" s="51" t="str">
        <f t="shared" ref="MN7:MN36" ca="1" si="317">IFERROR((VLOOKUP($B7,INDIRECT("'"&amp;TEXT(MD$5,"dd-mm-yy")&amp;"'!$B$8:$AI$1000"),16,0)=$P$6)*1,"")</f>
        <v/>
      </c>
      <c r="MO7" s="80" t="str">
        <f t="shared" ref="MO7:MO36" ca="1" si="318">IFERROR((VLOOKUP($B7,INDIRECT("'"&amp;TEXT(MD$5,"dd-mm-yy")&amp;"'!$B$8:$AI$1000"),16,0)=$Q$6)*1,"")</f>
        <v/>
      </c>
      <c r="MP7" s="82" t="str">
        <f t="shared" ref="MP7:MP36" ca="1" si="319">IFERROR((VLOOKUP($B7,INDIRECT("'"&amp;TEXT(MD$5,"dd-mm-yy")&amp;"'!$B$8:$AI$1000"),17,0)=$R$6)*1,"")</f>
        <v/>
      </c>
      <c r="MQ7" s="83" t="str">
        <f t="shared" ref="MQ7:MQ36" ca="1" si="320">IFERROR((VLOOKUP($B7,INDIRECT("'"&amp;TEXT(MD$5,"dd-mm-yy")&amp;"'!$B$8:$AI$1000"),17,0)=$S$6)*1,"")</f>
        <v/>
      </c>
      <c r="MR7" s="79" t="str">
        <f t="shared" ca="1" si="281"/>
        <v/>
      </c>
      <c r="MS7" s="50" t="str">
        <f t="shared" ref="MS7" ca="1" si="321">IFERROR((VLOOKUP($B7,INDIRECT("'"&amp;TEXT(MR$5,"dd-mm-yy")&amp;"'!$B$8:$AI$1000"),13,0)=$G$6)*1,"")</f>
        <v/>
      </c>
      <c r="MT7" s="81" t="str">
        <f t="shared" ref="MT7:MT36" ca="1" si="322">IFERROR((VLOOKUP($B7,INDIRECT("'"&amp;TEXT(MR$5,"dd-mm-yy")&amp;"'!$B$8:$AI$1000"),14,0)=$H$6)*1,"")</f>
        <v/>
      </c>
      <c r="MU7" s="81" t="str">
        <f t="shared" ref="MU7:MU36" ca="1" si="323">IFERROR((VLOOKUP($B7,INDIRECT("'"&amp;TEXT(MR$5,"dd-mm-yy")&amp;"'!$B$8:$AI$1000"),14,0)=$I$6)*1,"")</f>
        <v/>
      </c>
      <c r="MV7" s="81" t="str">
        <f t="shared" ref="MV7:MV36" ca="1" si="324">IFERROR((VLOOKUP($B7,INDIRECT("'"&amp;TEXT(MR$5,"dd-mm-yy")&amp;"'!$B$8:$AI$1000"),14,0)=$J$6)*1,"")</f>
        <v/>
      </c>
      <c r="MW7" s="81" t="str">
        <f t="shared" ref="MW7:MW36" ca="1" si="325">IFERROR((VLOOKUP($B7,INDIRECT("'"&amp;TEXT(MR$5,"dd-mm-yy")&amp;"'!$B$8:$AI$1000"),14,0)=$K$6)*1,"")</f>
        <v/>
      </c>
      <c r="MX7" s="81" t="str">
        <f t="shared" ref="MX7:MX36" ca="1" si="326">IFERROR((VLOOKUP($B7,INDIRECT("'"&amp;TEXT(MR$5,"dd-mm-yy")&amp;"'!$B$8:$AI$1000"),14,0)=$L$6)*1,"")</f>
        <v/>
      </c>
      <c r="MY7" s="81" t="str">
        <f t="shared" ref="MY7:MY36" ca="1" si="327">IFERROR((VLOOKUP($B7,INDIRECT("'"&amp;TEXT(MR$5,"dd-mm-yy")&amp;"'!$B$8:$AI$1000"),14,0)=$M$6)*1,"")</f>
        <v/>
      </c>
      <c r="MZ7" s="81" t="str">
        <f t="shared" ref="MZ7:MZ36" ca="1" si="328">IFERROR((VLOOKUP($B7,INDIRECT("'"&amp;TEXT(MR$5,"dd-mm-yy")&amp;"'!$B$8:$AI$1000"),14,0)=$N$6)*1,"")</f>
        <v/>
      </c>
      <c r="NA7" s="81" t="str">
        <f t="shared" ref="NA7:NA36" ca="1" si="329">IFERROR((VLOOKUP($B7,INDIRECT("'"&amp;TEXT(MR$5,"dd-mm-yy")&amp;"'!$B$8:$AI$1000"),14,0)=$O$6)*1,"")</f>
        <v/>
      </c>
      <c r="NB7" s="51" t="str">
        <f t="shared" ref="NB7:NB36" ca="1" si="330">IFERROR((VLOOKUP($B7,INDIRECT("'"&amp;TEXT(MR$5,"dd-mm-yy")&amp;"'!$B$8:$AI$1000"),16,0)=$P$6)*1,"")</f>
        <v/>
      </c>
      <c r="NC7" s="80" t="str">
        <f t="shared" ref="NC7:NC36" ca="1" si="331">IFERROR((VLOOKUP($B7,INDIRECT("'"&amp;TEXT(MR$5,"dd-mm-yy")&amp;"'!$B$8:$AI$1000"),16,0)=$Q$6)*1,"")</f>
        <v/>
      </c>
      <c r="ND7" s="82" t="str">
        <f t="shared" ref="ND7:ND36" ca="1" si="332">IFERROR((VLOOKUP($B7,INDIRECT("'"&amp;TEXT(MR$5,"dd-mm-yy")&amp;"'!$B$8:$AI$1000"),17,0)=$R$6)*1,"")</f>
        <v/>
      </c>
      <c r="NE7" s="83" t="str">
        <f t="shared" ref="NE7:NE36" ca="1" si="333">IFERROR((VLOOKUP($B7,INDIRECT("'"&amp;TEXT(MR$5,"dd-mm-yy")&amp;"'!$B$8:$AI$1000"),17,0)=$S$6)*1,"")</f>
        <v/>
      </c>
      <c r="NF7" s="79" t="str">
        <f t="shared" ca="1" si="281"/>
        <v/>
      </c>
      <c r="NG7" s="50" t="str">
        <f t="shared" ref="NG7" ca="1" si="334">IFERROR((VLOOKUP($B7,INDIRECT("'"&amp;TEXT(NF$5,"dd-mm-yy")&amp;"'!$B$8:$AI$1000"),13,0)=$G$6)*1,"")</f>
        <v/>
      </c>
      <c r="NH7" s="81" t="str">
        <f t="shared" ref="NH7:NH36" ca="1" si="335">IFERROR((VLOOKUP($B7,INDIRECT("'"&amp;TEXT(NF$5,"dd-mm-yy")&amp;"'!$B$8:$AI$1000"),14,0)=$H$6)*1,"")</f>
        <v/>
      </c>
      <c r="NI7" s="81" t="str">
        <f t="shared" ref="NI7:NI36" ca="1" si="336">IFERROR((VLOOKUP($B7,INDIRECT("'"&amp;TEXT(NF$5,"dd-mm-yy")&amp;"'!$B$8:$AI$1000"),14,0)=$I$6)*1,"")</f>
        <v/>
      </c>
      <c r="NJ7" s="81" t="str">
        <f t="shared" ref="NJ7:NJ36" ca="1" si="337">IFERROR((VLOOKUP($B7,INDIRECT("'"&amp;TEXT(NF$5,"dd-mm-yy")&amp;"'!$B$8:$AI$1000"),14,0)=$J$6)*1,"")</f>
        <v/>
      </c>
      <c r="NK7" s="81" t="str">
        <f t="shared" ref="NK7:NK36" ca="1" si="338">IFERROR((VLOOKUP($B7,INDIRECT("'"&amp;TEXT(NF$5,"dd-mm-yy")&amp;"'!$B$8:$AI$1000"),14,0)=$K$6)*1,"")</f>
        <v/>
      </c>
      <c r="NL7" s="81" t="str">
        <f t="shared" ref="NL7:NL36" ca="1" si="339">IFERROR((VLOOKUP($B7,INDIRECT("'"&amp;TEXT(NF$5,"dd-mm-yy")&amp;"'!$B$8:$AI$1000"),14,0)=$L$6)*1,"")</f>
        <v/>
      </c>
      <c r="NM7" s="81" t="str">
        <f t="shared" ref="NM7:NM36" ca="1" si="340">IFERROR((VLOOKUP($B7,INDIRECT("'"&amp;TEXT(NF$5,"dd-mm-yy")&amp;"'!$B$8:$AI$1000"),14,0)=$M$6)*1,"")</f>
        <v/>
      </c>
      <c r="NN7" s="81" t="str">
        <f t="shared" ref="NN7:NN36" ca="1" si="341">IFERROR((VLOOKUP($B7,INDIRECT("'"&amp;TEXT(NF$5,"dd-mm-yy")&amp;"'!$B$8:$AI$1000"),14,0)=$N$6)*1,"")</f>
        <v/>
      </c>
      <c r="NO7" s="81" t="str">
        <f t="shared" ref="NO7:NO36" ca="1" si="342">IFERROR((VLOOKUP($B7,INDIRECT("'"&amp;TEXT(NF$5,"dd-mm-yy")&amp;"'!$B$8:$AI$1000"),14,0)=$O$6)*1,"")</f>
        <v/>
      </c>
      <c r="NP7" s="51" t="str">
        <f t="shared" ref="NP7:NP36" ca="1" si="343">IFERROR((VLOOKUP($B7,INDIRECT("'"&amp;TEXT(NF$5,"dd-mm-yy")&amp;"'!$B$8:$AI$1000"),16,0)=$P$6)*1,"")</f>
        <v/>
      </c>
      <c r="NQ7" s="80" t="str">
        <f t="shared" ref="NQ7:NQ36" ca="1" si="344">IFERROR((VLOOKUP($B7,INDIRECT("'"&amp;TEXT(NF$5,"dd-mm-yy")&amp;"'!$B$8:$AI$1000"),16,0)=$Q$6)*1,"")</f>
        <v/>
      </c>
      <c r="NR7" s="82" t="str">
        <f t="shared" ref="NR7:NR36" ca="1" si="345">IFERROR((VLOOKUP($B7,INDIRECT("'"&amp;TEXT(NF$5,"dd-mm-yy")&amp;"'!$B$8:$AI$1000"),17,0)=$R$6)*1,"")</f>
        <v/>
      </c>
      <c r="NS7" s="83" t="str">
        <f t="shared" ref="NS7:NS36" ca="1" si="346">IFERROR((VLOOKUP($B7,INDIRECT("'"&amp;TEXT(NF$5,"dd-mm-yy")&amp;"'!$B$8:$AI$1000"),17,0)=$S$6)*1,"")</f>
        <v/>
      </c>
      <c r="NT7" s="79" t="str">
        <f t="shared" ref="NT7:PX22" ca="1" si="347">IFERROR((VLOOKUP($B7,INDIRECT("'"&amp;TEXT(NT$5,"dd-mm-yy")&amp;"'!$B$8:$AI$1000"),13,0)=$F$6)*1,"")</f>
        <v/>
      </c>
      <c r="NU7" s="50" t="str">
        <f t="shared" ref="NU7" ca="1" si="348">IFERROR((VLOOKUP($B7,INDIRECT("'"&amp;TEXT(NT$5,"dd-mm-yy")&amp;"'!$B$8:$AI$1000"),13,0)=$G$6)*1,"")</f>
        <v/>
      </c>
      <c r="NV7" s="81" t="str">
        <f t="shared" ref="NV7:NV36" ca="1" si="349">IFERROR((VLOOKUP($B7,INDIRECT("'"&amp;TEXT(NT$5,"dd-mm-yy")&amp;"'!$B$8:$AI$1000"),14,0)=$H$6)*1,"")</f>
        <v/>
      </c>
      <c r="NW7" s="81" t="str">
        <f t="shared" ref="NW7:NW36" ca="1" si="350">IFERROR((VLOOKUP($B7,INDIRECT("'"&amp;TEXT(NT$5,"dd-mm-yy")&amp;"'!$B$8:$AI$1000"),14,0)=$I$6)*1,"")</f>
        <v/>
      </c>
      <c r="NX7" s="81" t="str">
        <f t="shared" ref="NX7:NX36" ca="1" si="351">IFERROR((VLOOKUP($B7,INDIRECT("'"&amp;TEXT(NT$5,"dd-mm-yy")&amp;"'!$B$8:$AI$1000"),14,0)=$J$6)*1,"")</f>
        <v/>
      </c>
      <c r="NY7" s="81" t="str">
        <f t="shared" ref="NY7:NY36" ca="1" si="352">IFERROR((VLOOKUP($B7,INDIRECT("'"&amp;TEXT(NT$5,"dd-mm-yy")&amp;"'!$B$8:$AI$1000"),14,0)=$K$6)*1,"")</f>
        <v/>
      </c>
      <c r="NZ7" s="81" t="str">
        <f t="shared" ref="NZ7:NZ36" ca="1" si="353">IFERROR((VLOOKUP($B7,INDIRECT("'"&amp;TEXT(NT$5,"dd-mm-yy")&amp;"'!$B$8:$AI$1000"),14,0)=$L$6)*1,"")</f>
        <v/>
      </c>
      <c r="OA7" s="81" t="str">
        <f t="shared" ref="OA7:OA36" ca="1" si="354">IFERROR((VLOOKUP($B7,INDIRECT("'"&amp;TEXT(NT$5,"dd-mm-yy")&amp;"'!$B$8:$AI$1000"),14,0)=$M$6)*1,"")</f>
        <v/>
      </c>
      <c r="OB7" s="81" t="str">
        <f t="shared" ref="OB7:OB36" ca="1" si="355">IFERROR((VLOOKUP($B7,INDIRECT("'"&amp;TEXT(NT$5,"dd-mm-yy")&amp;"'!$B$8:$AI$1000"),14,0)=$N$6)*1,"")</f>
        <v/>
      </c>
      <c r="OC7" s="81" t="str">
        <f t="shared" ref="OC7:OC36" ca="1" si="356">IFERROR((VLOOKUP($B7,INDIRECT("'"&amp;TEXT(NT$5,"dd-mm-yy")&amp;"'!$B$8:$AI$1000"),14,0)=$O$6)*1,"")</f>
        <v/>
      </c>
      <c r="OD7" s="51" t="str">
        <f t="shared" ref="OD7:OD36" ca="1" si="357">IFERROR((VLOOKUP($B7,INDIRECT("'"&amp;TEXT(NT$5,"dd-mm-yy")&amp;"'!$B$8:$AI$1000"),16,0)=$P$6)*1,"")</f>
        <v/>
      </c>
      <c r="OE7" s="80" t="str">
        <f t="shared" ref="OE7:OE36" ca="1" si="358">IFERROR((VLOOKUP($B7,INDIRECT("'"&amp;TEXT(NT$5,"dd-mm-yy")&amp;"'!$B$8:$AI$1000"),16,0)=$Q$6)*1,"")</f>
        <v/>
      </c>
      <c r="OF7" s="82" t="str">
        <f t="shared" ref="OF7:OF36" ca="1" si="359">IFERROR((VLOOKUP($B7,INDIRECT("'"&amp;TEXT(NT$5,"dd-mm-yy")&amp;"'!$B$8:$AI$1000"),17,0)=$R$6)*1,"")</f>
        <v/>
      </c>
      <c r="OG7" s="83" t="str">
        <f t="shared" ref="OG7:OG36" ca="1" si="360">IFERROR((VLOOKUP($B7,INDIRECT("'"&amp;TEXT(NT$5,"dd-mm-yy")&amp;"'!$B$8:$AI$1000"),17,0)=$S$6)*1,"")</f>
        <v/>
      </c>
      <c r="OH7" s="79" t="str">
        <f t="shared" ca="1" si="347"/>
        <v/>
      </c>
      <c r="OI7" s="50" t="str">
        <f t="shared" ref="OI7" ca="1" si="361">IFERROR((VLOOKUP($B7,INDIRECT("'"&amp;TEXT(OH$5,"dd-mm-yy")&amp;"'!$B$8:$AI$1000"),13,0)=$G$6)*1,"")</f>
        <v/>
      </c>
      <c r="OJ7" s="81" t="str">
        <f t="shared" ref="OJ7:OJ36" ca="1" si="362">IFERROR((VLOOKUP($B7,INDIRECT("'"&amp;TEXT(OH$5,"dd-mm-yy")&amp;"'!$B$8:$AI$1000"),14,0)=$H$6)*1,"")</f>
        <v/>
      </c>
      <c r="OK7" s="81" t="str">
        <f t="shared" ref="OK7:OK36" ca="1" si="363">IFERROR((VLOOKUP($B7,INDIRECT("'"&amp;TEXT(OH$5,"dd-mm-yy")&amp;"'!$B$8:$AI$1000"),14,0)=$I$6)*1,"")</f>
        <v/>
      </c>
      <c r="OL7" s="81" t="str">
        <f t="shared" ref="OL7:OL36" ca="1" si="364">IFERROR((VLOOKUP($B7,INDIRECT("'"&amp;TEXT(OH$5,"dd-mm-yy")&amp;"'!$B$8:$AI$1000"),14,0)=$J$6)*1,"")</f>
        <v/>
      </c>
      <c r="OM7" s="81" t="str">
        <f t="shared" ref="OM7:OM36" ca="1" si="365">IFERROR((VLOOKUP($B7,INDIRECT("'"&amp;TEXT(OH$5,"dd-mm-yy")&amp;"'!$B$8:$AI$1000"),14,0)=$K$6)*1,"")</f>
        <v/>
      </c>
      <c r="ON7" s="81" t="str">
        <f t="shared" ref="ON7:ON36" ca="1" si="366">IFERROR((VLOOKUP($B7,INDIRECT("'"&amp;TEXT(OH$5,"dd-mm-yy")&amp;"'!$B$8:$AI$1000"),14,0)=$L$6)*1,"")</f>
        <v/>
      </c>
      <c r="OO7" s="81" t="str">
        <f t="shared" ref="OO7:OO36" ca="1" si="367">IFERROR((VLOOKUP($B7,INDIRECT("'"&amp;TEXT(OH$5,"dd-mm-yy")&amp;"'!$B$8:$AI$1000"),14,0)=$M$6)*1,"")</f>
        <v/>
      </c>
      <c r="OP7" s="81" t="str">
        <f t="shared" ref="OP7:OP36" ca="1" si="368">IFERROR((VLOOKUP($B7,INDIRECT("'"&amp;TEXT(OH$5,"dd-mm-yy")&amp;"'!$B$8:$AI$1000"),14,0)=$N$6)*1,"")</f>
        <v/>
      </c>
      <c r="OQ7" s="81" t="str">
        <f t="shared" ref="OQ7:OQ36" ca="1" si="369">IFERROR((VLOOKUP($B7,INDIRECT("'"&amp;TEXT(OH$5,"dd-mm-yy")&amp;"'!$B$8:$AI$1000"),14,0)=$O$6)*1,"")</f>
        <v/>
      </c>
      <c r="OR7" s="51" t="str">
        <f t="shared" ref="OR7:OR36" ca="1" si="370">IFERROR((VLOOKUP($B7,INDIRECT("'"&amp;TEXT(OH$5,"dd-mm-yy")&amp;"'!$B$8:$AI$1000"),16,0)=$P$6)*1,"")</f>
        <v/>
      </c>
      <c r="OS7" s="80" t="str">
        <f t="shared" ref="OS7:OS36" ca="1" si="371">IFERROR((VLOOKUP($B7,INDIRECT("'"&amp;TEXT(OH$5,"dd-mm-yy")&amp;"'!$B$8:$AI$1000"),16,0)=$Q$6)*1,"")</f>
        <v/>
      </c>
      <c r="OT7" s="82" t="str">
        <f t="shared" ref="OT7:OT36" ca="1" si="372">IFERROR((VLOOKUP($B7,INDIRECT("'"&amp;TEXT(OH$5,"dd-mm-yy")&amp;"'!$B$8:$AI$1000"),17,0)=$R$6)*1,"")</f>
        <v/>
      </c>
      <c r="OU7" s="83" t="str">
        <f t="shared" ref="OU7:OU36" ca="1" si="373">IFERROR((VLOOKUP($B7,INDIRECT("'"&amp;TEXT(OH$5,"dd-mm-yy")&amp;"'!$B$8:$AI$1000"),17,0)=$S$6)*1,"")</f>
        <v/>
      </c>
      <c r="OV7" s="79" t="str">
        <f t="shared" ca="1" si="347"/>
        <v/>
      </c>
      <c r="OW7" s="50" t="str">
        <f t="shared" ref="OW7" ca="1" si="374">IFERROR((VLOOKUP($B7,INDIRECT("'"&amp;TEXT(OV$5,"dd-mm-yy")&amp;"'!$B$8:$AI$1000"),13,0)=$G$6)*1,"")</f>
        <v/>
      </c>
      <c r="OX7" s="81" t="str">
        <f t="shared" ref="OX7:OX36" ca="1" si="375">IFERROR((VLOOKUP($B7,INDIRECT("'"&amp;TEXT(OV$5,"dd-mm-yy")&amp;"'!$B$8:$AI$1000"),14,0)=$H$6)*1,"")</f>
        <v/>
      </c>
      <c r="OY7" s="81" t="str">
        <f t="shared" ref="OY7:OY36" ca="1" si="376">IFERROR((VLOOKUP($B7,INDIRECT("'"&amp;TEXT(OV$5,"dd-mm-yy")&amp;"'!$B$8:$AI$1000"),14,0)=$I$6)*1,"")</f>
        <v/>
      </c>
      <c r="OZ7" s="81" t="str">
        <f t="shared" ref="OZ7:OZ36" ca="1" si="377">IFERROR((VLOOKUP($B7,INDIRECT("'"&amp;TEXT(OV$5,"dd-mm-yy")&amp;"'!$B$8:$AI$1000"),14,0)=$J$6)*1,"")</f>
        <v/>
      </c>
      <c r="PA7" s="81" t="str">
        <f t="shared" ref="PA7:PA36" ca="1" si="378">IFERROR((VLOOKUP($B7,INDIRECT("'"&amp;TEXT(OV$5,"dd-mm-yy")&amp;"'!$B$8:$AI$1000"),14,0)=$K$6)*1,"")</f>
        <v/>
      </c>
      <c r="PB7" s="81" t="str">
        <f t="shared" ref="PB7:PB36" ca="1" si="379">IFERROR((VLOOKUP($B7,INDIRECT("'"&amp;TEXT(OV$5,"dd-mm-yy")&amp;"'!$B$8:$AI$1000"),14,0)=$L$6)*1,"")</f>
        <v/>
      </c>
      <c r="PC7" s="81" t="str">
        <f t="shared" ref="PC7:PC36" ca="1" si="380">IFERROR((VLOOKUP($B7,INDIRECT("'"&amp;TEXT(OV$5,"dd-mm-yy")&amp;"'!$B$8:$AI$1000"),14,0)=$M$6)*1,"")</f>
        <v/>
      </c>
      <c r="PD7" s="81" t="str">
        <f t="shared" ref="PD7:PD36" ca="1" si="381">IFERROR((VLOOKUP($B7,INDIRECT("'"&amp;TEXT(OV$5,"dd-mm-yy")&amp;"'!$B$8:$AI$1000"),14,0)=$N$6)*1,"")</f>
        <v/>
      </c>
      <c r="PE7" s="81" t="str">
        <f t="shared" ref="PE7:PE36" ca="1" si="382">IFERROR((VLOOKUP($B7,INDIRECT("'"&amp;TEXT(OV$5,"dd-mm-yy")&amp;"'!$B$8:$AI$1000"),14,0)=$O$6)*1,"")</f>
        <v/>
      </c>
      <c r="PF7" s="51" t="str">
        <f t="shared" ref="PF7:PF36" ca="1" si="383">IFERROR((VLOOKUP($B7,INDIRECT("'"&amp;TEXT(OV$5,"dd-mm-yy")&amp;"'!$B$8:$AI$1000"),16,0)=$P$6)*1,"")</f>
        <v/>
      </c>
      <c r="PG7" s="80" t="str">
        <f t="shared" ref="PG7:PG36" ca="1" si="384">IFERROR((VLOOKUP($B7,INDIRECT("'"&amp;TEXT(OV$5,"dd-mm-yy")&amp;"'!$B$8:$AI$1000"),16,0)=$Q$6)*1,"")</f>
        <v/>
      </c>
      <c r="PH7" s="82" t="str">
        <f t="shared" ref="PH7:PH36" ca="1" si="385">IFERROR((VLOOKUP($B7,INDIRECT("'"&amp;TEXT(OV$5,"dd-mm-yy")&amp;"'!$B$8:$AI$1000"),17,0)=$R$6)*1,"")</f>
        <v/>
      </c>
      <c r="PI7" s="83" t="str">
        <f t="shared" ref="PI7:PI36" ca="1" si="386">IFERROR((VLOOKUP($B7,INDIRECT("'"&amp;TEXT(OV$5,"dd-mm-yy")&amp;"'!$B$8:$AI$1000"),17,0)=$S$6)*1,"")</f>
        <v/>
      </c>
      <c r="PJ7" s="79" t="str">
        <f t="shared" ca="1" si="347"/>
        <v/>
      </c>
      <c r="PK7" s="50" t="str">
        <f t="shared" ref="PK7" ca="1" si="387">IFERROR((VLOOKUP($B7,INDIRECT("'"&amp;TEXT(PJ$5,"dd-mm-yy")&amp;"'!$B$8:$AI$1000"),13,0)=$G$6)*1,"")</f>
        <v/>
      </c>
      <c r="PL7" s="81" t="str">
        <f t="shared" ref="PL7:PL36" ca="1" si="388">IFERROR((VLOOKUP($B7,INDIRECT("'"&amp;TEXT(PJ$5,"dd-mm-yy")&amp;"'!$B$8:$AI$1000"),14,0)=$H$6)*1,"")</f>
        <v/>
      </c>
      <c r="PM7" s="81" t="str">
        <f t="shared" ref="PM7:PM36" ca="1" si="389">IFERROR((VLOOKUP($B7,INDIRECT("'"&amp;TEXT(PJ$5,"dd-mm-yy")&amp;"'!$B$8:$AI$1000"),14,0)=$I$6)*1,"")</f>
        <v/>
      </c>
      <c r="PN7" s="81" t="str">
        <f t="shared" ref="PN7:PN36" ca="1" si="390">IFERROR((VLOOKUP($B7,INDIRECT("'"&amp;TEXT(PJ$5,"dd-mm-yy")&amp;"'!$B$8:$AI$1000"),14,0)=$J$6)*1,"")</f>
        <v/>
      </c>
      <c r="PO7" s="81" t="str">
        <f t="shared" ref="PO7:PO36" ca="1" si="391">IFERROR((VLOOKUP($B7,INDIRECT("'"&amp;TEXT(PJ$5,"dd-mm-yy")&amp;"'!$B$8:$AI$1000"),14,0)=$K$6)*1,"")</f>
        <v/>
      </c>
      <c r="PP7" s="81" t="str">
        <f t="shared" ref="PP7:PP36" ca="1" si="392">IFERROR((VLOOKUP($B7,INDIRECT("'"&amp;TEXT(PJ$5,"dd-mm-yy")&amp;"'!$B$8:$AI$1000"),14,0)=$L$6)*1,"")</f>
        <v/>
      </c>
      <c r="PQ7" s="81" t="str">
        <f t="shared" ref="PQ7:PQ36" ca="1" si="393">IFERROR((VLOOKUP($B7,INDIRECT("'"&amp;TEXT(PJ$5,"dd-mm-yy")&amp;"'!$B$8:$AI$1000"),14,0)=$M$6)*1,"")</f>
        <v/>
      </c>
      <c r="PR7" s="81" t="str">
        <f t="shared" ref="PR7:PR36" ca="1" si="394">IFERROR((VLOOKUP($B7,INDIRECT("'"&amp;TEXT(PJ$5,"dd-mm-yy")&amp;"'!$B$8:$AI$1000"),14,0)=$N$6)*1,"")</f>
        <v/>
      </c>
      <c r="PS7" s="81" t="str">
        <f t="shared" ref="PS7:PS36" ca="1" si="395">IFERROR((VLOOKUP($B7,INDIRECT("'"&amp;TEXT(PJ$5,"dd-mm-yy")&amp;"'!$B$8:$AI$1000"),14,0)=$O$6)*1,"")</f>
        <v/>
      </c>
      <c r="PT7" s="51" t="str">
        <f t="shared" ref="PT7:PT36" ca="1" si="396">IFERROR((VLOOKUP($B7,INDIRECT("'"&amp;TEXT(PJ$5,"dd-mm-yy")&amp;"'!$B$8:$AI$1000"),16,0)=$P$6)*1,"")</f>
        <v/>
      </c>
      <c r="PU7" s="80" t="str">
        <f t="shared" ref="PU7:PU36" ca="1" si="397">IFERROR((VLOOKUP($B7,INDIRECT("'"&amp;TEXT(PJ$5,"dd-mm-yy")&amp;"'!$B$8:$AI$1000"),16,0)=$Q$6)*1,"")</f>
        <v/>
      </c>
      <c r="PV7" s="82" t="str">
        <f t="shared" ref="PV7:PV36" ca="1" si="398">IFERROR((VLOOKUP($B7,INDIRECT("'"&amp;TEXT(PJ$5,"dd-mm-yy")&amp;"'!$B$8:$AI$1000"),17,0)=$R$6)*1,"")</f>
        <v/>
      </c>
      <c r="PW7" s="83" t="str">
        <f t="shared" ref="PW7:PW36" ca="1" si="399">IFERROR((VLOOKUP($B7,INDIRECT("'"&amp;TEXT(PJ$5,"dd-mm-yy")&amp;"'!$B$8:$AI$1000"),17,0)=$S$6)*1,"")</f>
        <v/>
      </c>
      <c r="PX7" s="79" t="str">
        <f t="shared" ca="1" si="347"/>
        <v/>
      </c>
      <c r="PY7" s="50" t="str">
        <f t="shared" ref="PY7" ca="1" si="400">IFERROR((VLOOKUP($B7,INDIRECT("'"&amp;TEXT(PX$5,"dd-mm-yy")&amp;"'!$B$8:$AI$1000"),13,0)=$G$6)*1,"")</f>
        <v/>
      </c>
      <c r="PZ7" s="81" t="str">
        <f t="shared" ref="PZ7:PZ36" ca="1" si="401">IFERROR((VLOOKUP($B7,INDIRECT("'"&amp;TEXT(PX$5,"dd-mm-yy")&amp;"'!$B$8:$AI$1000"),14,0)=$H$6)*1,"")</f>
        <v/>
      </c>
      <c r="QA7" s="81" t="str">
        <f t="shared" ref="QA7:QA36" ca="1" si="402">IFERROR((VLOOKUP($B7,INDIRECT("'"&amp;TEXT(PX$5,"dd-mm-yy")&amp;"'!$B$8:$AI$1000"),14,0)=$I$6)*1,"")</f>
        <v/>
      </c>
      <c r="QB7" s="81" t="str">
        <f t="shared" ref="QB7:QB36" ca="1" si="403">IFERROR((VLOOKUP($B7,INDIRECT("'"&amp;TEXT(PX$5,"dd-mm-yy")&amp;"'!$B$8:$AI$1000"),14,0)=$J$6)*1,"")</f>
        <v/>
      </c>
      <c r="QC7" s="81" t="str">
        <f t="shared" ref="QC7:QC36" ca="1" si="404">IFERROR((VLOOKUP($B7,INDIRECT("'"&amp;TEXT(PX$5,"dd-mm-yy")&amp;"'!$B$8:$AI$1000"),14,0)=$K$6)*1,"")</f>
        <v/>
      </c>
      <c r="QD7" s="81" t="str">
        <f t="shared" ref="QD7:QD36" ca="1" si="405">IFERROR((VLOOKUP($B7,INDIRECT("'"&amp;TEXT(PX$5,"dd-mm-yy")&amp;"'!$B$8:$AI$1000"),14,0)=$L$6)*1,"")</f>
        <v/>
      </c>
      <c r="QE7" s="81" t="str">
        <f t="shared" ref="QE7:QE36" ca="1" si="406">IFERROR((VLOOKUP($B7,INDIRECT("'"&amp;TEXT(PX$5,"dd-mm-yy")&amp;"'!$B$8:$AI$1000"),14,0)=$M$6)*1,"")</f>
        <v/>
      </c>
      <c r="QF7" s="81" t="str">
        <f t="shared" ref="QF7:QF36" ca="1" si="407">IFERROR((VLOOKUP($B7,INDIRECT("'"&amp;TEXT(PX$5,"dd-mm-yy")&amp;"'!$B$8:$AI$1000"),14,0)=$N$6)*1,"")</f>
        <v/>
      </c>
      <c r="QG7" s="81" t="str">
        <f t="shared" ref="QG7:QG36" ca="1" si="408">IFERROR((VLOOKUP($B7,INDIRECT("'"&amp;TEXT(PX$5,"dd-mm-yy")&amp;"'!$B$8:$AI$1000"),14,0)=$O$6)*1,"")</f>
        <v/>
      </c>
      <c r="QH7" s="51" t="str">
        <f t="shared" ref="QH7:QH36" ca="1" si="409">IFERROR((VLOOKUP($B7,INDIRECT("'"&amp;TEXT(PX$5,"dd-mm-yy")&amp;"'!$B$8:$AI$1000"),16,0)=$P$6)*1,"")</f>
        <v/>
      </c>
      <c r="QI7" s="80" t="str">
        <f t="shared" ref="QI7:QI36" ca="1" si="410">IFERROR((VLOOKUP($B7,INDIRECT("'"&amp;TEXT(PX$5,"dd-mm-yy")&amp;"'!$B$8:$AI$1000"),16,0)=$Q$6)*1,"")</f>
        <v/>
      </c>
      <c r="QJ7" s="82" t="str">
        <f t="shared" ref="QJ7:QJ36" ca="1" si="411">IFERROR((VLOOKUP($B7,INDIRECT("'"&amp;TEXT(PX$5,"dd-mm-yy")&amp;"'!$B$8:$AI$1000"),17,0)=$R$6)*1,"")</f>
        <v/>
      </c>
      <c r="QK7" s="83" t="str">
        <f t="shared" ref="QK7:QK36" ca="1" si="412">IFERROR((VLOOKUP($B7,INDIRECT("'"&amp;TEXT(PX$5,"dd-mm-yy")&amp;"'!$B$8:$AI$1000"),17,0)=$S$6)*1,"")</f>
        <v/>
      </c>
    </row>
    <row r="8" spans="2:453" ht="14.45" customHeight="1" x14ac:dyDescent="0.3">
      <c r="B8" s="72" t="str">
        <f>Colaboradores!B6</f>
        <v>4020</v>
      </c>
      <c r="C8" s="71" t="str">
        <f>Colaboradores!C6</f>
        <v>Núñez Torres, Luis</v>
      </c>
      <c r="D8" s="90">
        <f t="shared" ca="1" si="0"/>
        <v>0</v>
      </c>
      <c r="E8" s="91">
        <f t="shared" ca="1" si="1"/>
        <v>0</v>
      </c>
      <c r="F8" s="54" t="str">
        <f t="shared" ca="1" si="2"/>
        <v/>
      </c>
      <c r="G8" s="52" t="str">
        <f t="shared" ca="1" si="2"/>
        <v/>
      </c>
      <c r="H8" s="81" t="str">
        <f t="shared" ca="1" si="2"/>
        <v/>
      </c>
      <c r="I8" s="81" t="str">
        <f t="shared" ca="1" si="2"/>
        <v/>
      </c>
      <c r="J8" s="81" t="str">
        <f t="shared" ca="1" si="2"/>
        <v/>
      </c>
      <c r="K8" s="81" t="str">
        <f t="shared" ca="1" si="2"/>
        <v/>
      </c>
      <c r="L8" s="81" t="str">
        <f t="shared" ca="1" si="2"/>
        <v/>
      </c>
      <c r="M8" s="81" t="str">
        <f t="shared" ca="1" si="2"/>
        <v/>
      </c>
      <c r="N8" s="81" t="str">
        <f t="shared" ca="1" si="2"/>
        <v/>
      </c>
      <c r="O8" s="81" t="str">
        <f t="shared" ca="1" si="2"/>
        <v/>
      </c>
      <c r="P8" s="53" t="str">
        <f t="shared" ca="1" si="2"/>
        <v/>
      </c>
      <c r="Q8" s="28" t="str">
        <f t="shared" ca="1" si="2"/>
        <v/>
      </c>
      <c r="R8" s="82" t="str">
        <f t="shared" ca="1" si="2"/>
        <v/>
      </c>
      <c r="S8" s="83" t="str">
        <f t="shared" ca="1" si="2"/>
        <v/>
      </c>
      <c r="T8" s="79" t="str">
        <f t="shared" ca="1" si="3"/>
        <v/>
      </c>
      <c r="U8" s="50" t="str">
        <f t="shared" ca="1" si="4"/>
        <v/>
      </c>
      <c r="V8" s="81" t="str">
        <f t="shared" ca="1" si="5"/>
        <v/>
      </c>
      <c r="W8" s="81" t="str">
        <f t="shared" ca="1" si="6"/>
        <v/>
      </c>
      <c r="X8" s="81" t="str">
        <f t="shared" ca="1" si="7"/>
        <v/>
      </c>
      <c r="Y8" s="81" t="str">
        <f t="shared" ca="1" si="8"/>
        <v/>
      </c>
      <c r="Z8" s="81" t="str">
        <f t="shared" ca="1" si="9"/>
        <v/>
      </c>
      <c r="AA8" s="81" t="str">
        <f t="shared" ca="1" si="10"/>
        <v/>
      </c>
      <c r="AB8" s="81" t="str">
        <f t="shared" ca="1" si="11"/>
        <v/>
      </c>
      <c r="AC8" s="81" t="str">
        <f t="shared" ca="1" si="12"/>
        <v/>
      </c>
      <c r="AD8" s="51" t="str">
        <f t="shared" ca="1" si="13"/>
        <v/>
      </c>
      <c r="AE8" s="80" t="str">
        <f t="shared" ca="1" si="14"/>
        <v/>
      </c>
      <c r="AF8" s="82" t="str">
        <f t="shared" ca="1" si="15"/>
        <v/>
      </c>
      <c r="AG8" s="83" t="str">
        <f t="shared" ca="1" si="16"/>
        <v/>
      </c>
      <c r="AH8" s="79" t="str">
        <f t="shared" ca="1" si="17"/>
        <v/>
      </c>
      <c r="AI8" s="50" t="str">
        <f t="shared" ca="1" si="18"/>
        <v/>
      </c>
      <c r="AJ8" s="81" t="str">
        <f t="shared" ca="1" si="19"/>
        <v/>
      </c>
      <c r="AK8" s="81" t="str">
        <f t="shared" ca="1" si="20"/>
        <v/>
      </c>
      <c r="AL8" s="81" t="str">
        <f t="shared" ca="1" si="21"/>
        <v/>
      </c>
      <c r="AM8" s="81" t="str">
        <f t="shared" ca="1" si="22"/>
        <v/>
      </c>
      <c r="AN8" s="81" t="str">
        <f t="shared" ca="1" si="23"/>
        <v/>
      </c>
      <c r="AO8" s="81" t="str">
        <f t="shared" ca="1" si="24"/>
        <v/>
      </c>
      <c r="AP8" s="81" t="str">
        <f t="shared" ca="1" si="25"/>
        <v/>
      </c>
      <c r="AQ8" s="81" t="str">
        <f t="shared" ca="1" si="26"/>
        <v/>
      </c>
      <c r="AR8" s="51" t="str">
        <f t="shared" ca="1" si="27"/>
        <v/>
      </c>
      <c r="AS8" s="80" t="str">
        <f t="shared" ca="1" si="28"/>
        <v/>
      </c>
      <c r="AT8" s="82" t="str">
        <f t="shared" ca="1" si="29"/>
        <v/>
      </c>
      <c r="AU8" s="83" t="str">
        <f t="shared" ca="1" si="30"/>
        <v/>
      </c>
      <c r="AV8" s="79" t="str">
        <f t="shared" ca="1" si="31"/>
        <v/>
      </c>
      <c r="AW8" s="50" t="str">
        <f t="shared" ca="1" si="32"/>
        <v/>
      </c>
      <c r="AX8" s="81" t="str">
        <f t="shared" ca="1" si="33"/>
        <v/>
      </c>
      <c r="AY8" s="81" t="str">
        <f t="shared" ca="1" si="34"/>
        <v/>
      </c>
      <c r="AZ8" s="81" t="str">
        <f t="shared" ca="1" si="35"/>
        <v/>
      </c>
      <c r="BA8" s="81" t="str">
        <f t="shared" ca="1" si="36"/>
        <v/>
      </c>
      <c r="BB8" s="81" t="str">
        <f t="shared" ca="1" si="37"/>
        <v/>
      </c>
      <c r="BC8" s="81" t="str">
        <f t="shared" ca="1" si="38"/>
        <v/>
      </c>
      <c r="BD8" s="81" t="str">
        <f t="shared" ca="1" si="39"/>
        <v/>
      </c>
      <c r="BE8" s="81" t="str">
        <f t="shared" ca="1" si="40"/>
        <v/>
      </c>
      <c r="BF8" s="51" t="str">
        <f t="shared" ca="1" si="41"/>
        <v/>
      </c>
      <c r="BG8" s="80" t="str">
        <f t="shared" ca="1" si="42"/>
        <v/>
      </c>
      <c r="BH8" s="82" t="str">
        <f t="shared" ca="1" si="43"/>
        <v/>
      </c>
      <c r="BI8" s="83" t="str">
        <f t="shared" ca="1" si="44"/>
        <v/>
      </c>
      <c r="BJ8" s="79" t="str">
        <f t="shared" ca="1" si="45"/>
        <v/>
      </c>
      <c r="BK8" s="50" t="str">
        <f t="shared" ca="1" si="46"/>
        <v/>
      </c>
      <c r="BL8" s="81" t="str">
        <f t="shared" ca="1" si="47"/>
        <v/>
      </c>
      <c r="BM8" s="81" t="str">
        <f t="shared" ca="1" si="48"/>
        <v/>
      </c>
      <c r="BN8" s="81" t="str">
        <f t="shared" ca="1" si="49"/>
        <v/>
      </c>
      <c r="BO8" s="81" t="str">
        <f t="shared" ca="1" si="50"/>
        <v/>
      </c>
      <c r="BP8" s="81" t="str">
        <f t="shared" ca="1" si="51"/>
        <v/>
      </c>
      <c r="BQ8" s="81" t="str">
        <f t="shared" ca="1" si="52"/>
        <v/>
      </c>
      <c r="BR8" s="81" t="str">
        <f t="shared" ca="1" si="53"/>
        <v/>
      </c>
      <c r="BS8" s="81" t="str">
        <f t="shared" ca="1" si="54"/>
        <v/>
      </c>
      <c r="BT8" s="51" t="str">
        <f t="shared" ca="1" si="55"/>
        <v/>
      </c>
      <c r="BU8" s="80" t="str">
        <f t="shared" ca="1" si="56"/>
        <v/>
      </c>
      <c r="BV8" s="82" t="str">
        <f t="shared" ca="1" si="57"/>
        <v/>
      </c>
      <c r="BW8" s="83" t="str">
        <f t="shared" ca="1" si="58"/>
        <v/>
      </c>
      <c r="BX8" s="79" t="str">
        <f t="shared" ca="1" si="45"/>
        <v/>
      </c>
      <c r="BY8" s="50" t="str">
        <f t="shared" ca="1" si="46"/>
        <v/>
      </c>
      <c r="BZ8" s="81" t="str">
        <f t="shared" ca="1" si="59"/>
        <v/>
      </c>
      <c r="CA8" s="81" t="str">
        <f t="shared" ca="1" si="60"/>
        <v/>
      </c>
      <c r="CB8" s="81" t="str">
        <f t="shared" ca="1" si="61"/>
        <v/>
      </c>
      <c r="CC8" s="81" t="str">
        <f t="shared" ca="1" si="62"/>
        <v/>
      </c>
      <c r="CD8" s="81" t="str">
        <f t="shared" ca="1" si="63"/>
        <v/>
      </c>
      <c r="CE8" s="81" t="str">
        <f t="shared" ca="1" si="64"/>
        <v/>
      </c>
      <c r="CF8" s="81" t="str">
        <f t="shared" ca="1" si="65"/>
        <v/>
      </c>
      <c r="CG8" s="81" t="str">
        <f t="shared" ca="1" si="66"/>
        <v/>
      </c>
      <c r="CH8" s="51" t="str">
        <f t="shared" ca="1" si="67"/>
        <v/>
      </c>
      <c r="CI8" s="80" t="str">
        <f t="shared" ca="1" si="68"/>
        <v/>
      </c>
      <c r="CJ8" s="82" t="str">
        <f t="shared" ca="1" si="69"/>
        <v/>
      </c>
      <c r="CK8" s="83" t="str">
        <f t="shared" ca="1" si="70"/>
        <v/>
      </c>
      <c r="CL8" s="79" t="str">
        <f t="shared" ca="1" si="45"/>
        <v/>
      </c>
      <c r="CM8" s="50" t="str">
        <f t="shared" ca="1" si="46"/>
        <v/>
      </c>
      <c r="CN8" s="81" t="str">
        <f t="shared" ca="1" si="71"/>
        <v/>
      </c>
      <c r="CO8" s="81" t="str">
        <f t="shared" ca="1" si="72"/>
        <v/>
      </c>
      <c r="CP8" s="81" t="str">
        <f t="shared" ca="1" si="73"/>
        <v/>
      </c>
      <c r="CQ8" s="81" t="str">
        <f t="shared" ca="1" si="74"/>
        <v/>
      </c>
      <c r="CR8" s="81" t="str">
        <f t="shared" ca="1" si="75"/>
        <v/>
      </c>
      <c r="CS8" s="81" t="str">
        <f t="shared" ca="1" si="76"/>
        <v/>
      </c>
      <c r="CT8" s="81" t="str">
        <f t="shared" ca="1" si="77"/>
        <v/>
      </c>
      <c r="CU8" s="81" t="str">
        <f t="shared" ca="1" si="78"/>
        <v/>
      </c>
      <c r="CV8" s="51" t="str">
        <f t="shared" ca="1" si="79"/>
        <v/>
      </c>
      <c r="CW8" s="80" t="str">
        <f t="shared" ca="1" si="80"/>
        <v/>
      </c>
      <c r="CX8" s="82" t="str">
        <f t="shared" ca="1" si="81"/>
        <v/>
      </c>
      <c r="CY8" s="83" t="str">
        <f t="shared" ca="1" si="82"/>
        <v/>
      </c>
      <c r="CZ8" s="79" t="str">
        <f t="shared" ca="1" si="96"/>
        <v/>
      </c>
      <c r="DA8" s="50" t="str">
        <f t="shared" ref="DA8" ca="1" si="413">IFERROR((VLOOKUP($B8,INDIRECT("'"&amp;TEXT(CZ$5,"dd-mm-yy")&amp;"'!$B$8:$AI$1000"),13,0)=$G$6)*1,"")</f>
        <v/>
      </c>
      <c r="DB8" s="81" t="str">
        <f t="shared" ca="1" si="84"/>
        <v/>
      </c>
      <c r="DC8" s="81" t="str">
        <f t="shared" ca="1" si="85"/>
        <v/>
      </c>
      <c r="DD8" s="81" t="str">
        <f t="shared" ca="1" si="86"/>
        <v/>
      </c>
      <c r="DE8" s="81" t="str">
        <f t="shared" ca="1" si="87"/>
        <v/>
      </c>
      <c r="DF8" s="81" t="str">
        <f t="shared" ca="1" si="88"/>
        <v/>
      </c>
      <c r="DG8" s="81" t="str">
        <f t="shared" ca="1" si="89"/>
        <v/>
      </c>
      <c r="DH8" s="81" t="str">
        <f t="shared" ca="1" si="90"/>
        <v/>
      </c>
      <c r="DI8" s="81" t="str">
        <f t="shared" ca="1" si="91"/>
        <v/>
      </c>
      <c r="DJ8" s="51" t="str">
        <f t="shared" ca="1" si="92"/>
        <v/>
      </c>
      <c r="DK8" s="80" t="str">
        <f t="shared" ca="1" si="93"/>
        <v/>
      </c>
      <c r="DL8" s="82" t="str">
        <f t="shared" ca="1" si="94"/>
        <v/>
      </c>
      <c r="DM8" s="83" t="str">
        <f t="shared" ca="1" si="95"/>
        <v/>
      </c>
      <c r="DN8" s="79" t="str">
        <f t="shared" ca="1" si="96"/>
        <v/>
      </c>
      <c r="DO8" s="50" t="str">
        <f t="shared" ref="DO8" ca="1" si="414">IFERROR((VLOOKUP($B8,INDIRECT("'"&amp;TEXT(DN$5,"dd-mm-yy")&amp;"'!$B$8:$AI$1000"),13,0)=$G$6)*1,"")</f>
        <v/>
      </c>
      <c r="DP8" s="81" t="str">
        <f t="shared" ca="1" si="98"/>
        <v/>
      </c>
      <c r="DQ8" s="81" t="str">
        <f t="shared" ca="1" si="99"/>
        <v/>
      </c>
      <c r="DR8" s="81" t="str">
        <f t="shared" ca="1" si="100"/>
        <v/>
      </c>
      <c r="DS8" s="81" t="str">
        <f t="shared" ca="1" si="101"/>
        <v/>
      </c>
      <c r="DT8" s="81" t="str">
        <f t="shared" ca="1" si="102"/>
        <v/>
      </c>
      <c r="DU8" s="81" t="str">
        <f t="shared" ca="1" si="103"/>
        <v/>
      </c>
      <c r="DV8" s="81" t="str">
        <f t="shared" ca="1" si="104"/>
        <v/>
      </c>
      <c r="DW8" s="81" t="str">
        <f t="shared" ca="1" si="105"/>
        <v/>
      </c>
      <c r="DX8" s="51" t="str">
        <f t="shared" ca="1" si="106"/>
        <v/>
      </c>
      <c r="DY8" s="80" t="str">
        <f t="shared" ca="1" si="107"/>
        <v/>
      </c>
      <c r="DZ8" s="82" t="str">
        <f t="shared" ca="1" si="108"/>
        <v/>
      </c>
      <c r="EA8" s="83" t="str">
        <f t="shared" ca="1" si="109"/>
        <v/>
      </c>
      <c r="EB8" s="79" t="str">
        <f t="shared" ca="1" si="96"/>
        <v/>
      </c>
      <c r="EC8" s="50" t="str">
        <f t="shared" ref="EC8" ca="1" si="415">IFERROR((VLOOKUP($B8,INDIRECT("'"&amp;TEXT(EB$5,"dd-mm-yy")&amp;"'!$B$8:$AI$1000"),13,0)=$G$6)*1,"")</f>
        <v/>
      </c>
      <c r="ED8" s="81" t="str">
        <f t="shared" ca="1" si="111"/>
        <v/>
      </c>
      <c r="EE8" s="81" t="str">
        <f t="shared" ca="1" si="112"/>
        <v/>
      </c>
      <c r="EF8" s="81" t="str">
        <f t="shared" ca="1" si="113"/>
        <v/>
      </c>
      <c r="EG8" s="81" t="str">
        <f t="shared" ca="1" si="114"/>
        <v/>
      </c>
      <c r="EH8" s="81" t="str">
        <f t="shared" ca="1" si="115"/>
        <v/>
      </c>
      <c r="EI8" s="81" t="str">
        <f t="shared" ca="1" si="116"/>
        <v/>
      </c>
      <c r="EJ8" s="81" t="str">
        <f t="shared" ca="1" si="117"/>
        <v/>
      </c>
      <c r="EK8" s="81" t="str">
        <f t="shared" ca="1" si="118"/>
        <v/>
      </c>
      <c r="EL8" s="51" t="str">
        <f t="shared" ca="1" si="119"/>
        <v/>
      </c>
      <c r="EM8" s="80" t="str">
        <f t="shared" ca="1" si="120"/>
        <v/>
      </c>
      <c r="EN8" s="82" t="str">
        <f t="shared" ca="1" si="121"/>
        <v/>
      </c>
      <c r="EO8" s="83" t="str">
        <f t="shared" ca="1" si="122"/>
        <v/>
      </c>
      <c r="EP8" s="79" t="str">
        <f t="shared" ca="1" si="96"/>
        <v/>
      </c>
      <c r="EQ8" s="50" t="str">
        <f t="shared" ref="EQ8" ca="1" si="416">IFERROR((VLOOKUP($B8,INDIRECT("'"&amp;TEXT(EP$5,"dd-mm-yy")&amp;"'!$B$8:$AI$1000"),13,0)=$G$6)*1,"")</f>
        <v/>
      </c>
      <c r="ER8" s="81" t="str">
        <f t="shared" ca="1" si="124"/>
        <v/>
      </c>
      <c r="ES8" s="81" t="str">
        <f t="shared" ca="1" si="125"/>
        <v/>
      </c>
      <c r="ET8" s="81" t="str">
        <f t="shared" ca="1" si="126"/>
        <v/>
      </c>
      <c r="EU8" s="81" t="str">
        <f t="shared" ca="1" si="127"/>
        <v/>
      </c>
      <c r="EV8" s="81" t="str">
        <f t="shared" ca="1" si="128"/>
        <v/>
      </c>
      <c r="EW8" s="81" t="str">
        <f t="shared" ca="1" si="129"/>
        <v/>
      </c>
      <c r="EX8" s="81" t="str">
        <f t="shared" ca="1" si="130"/>
        <v/>
      </c>
      <c r="EY8" s="81" t="str">
        <f t="shared" ca="1" si="131"/>
        <v/>
      </c>
      <c r="EZ8" s="51" t="str">
        <f t="shared" ca="1" si="132"/>
        <v/>
      </c>
      <c r="FA8" s="80" t="str">
        <f t="shared" ca="1" si="133"/>
        <v/>
      </c>
      <c r="FB8" s="82" t="str">
        <f t="shared" ca="1" si="134"/>
        <v/>
      </c>
      <c r="FC8" s="83" t="str">
        <f t="shared" ca="1" si="135"/>
        <v/>
      </c>
      <c r="FD8" s="79" t="str">
        <f t="shared" ref="FD8:HH23" ca="1" si="417">IFERROR((VLOOKUP($B8,INDIRECT("'"&amp;TEXT(FD$5,"dd-mm-yy")&amp;"'!$B$8:$AI$1000"),13,0)=$F$6)*1,"")</f>
        <v/>
      </c>
      <c r="FE8" s="50" t="str">
        <f t="shared" ref="FE8" ca="1" si="418">IFERROR((VLOOKUP($B8,INDIRECT("'"&amp;TEXT(FD$5,"dd-mm-yy")&amp;"'!$B$8:$AI$1000"),13,0)=$G$6)*1,"")</f>
        <v/>
      </c>
      <c r="FF8" s="81" t="str">
        <f t="shared" ca="1" si="137"/>
        <v/>
      </c>
      <c r="FG8" s="81" t="str">
        <f t="shared" ca="1" si="138"/>
        <v/>
      </c>
      <c r="FH8" s="81" t="str">
        <f t="shared" ca="1" si="139"/>
        <v/>
      </c>
      <c r="FI8" s="81" t="str">
        <f t="shared" ca="1" si="140"/>
        <v/>
      </c>
      <c r="FJ8" s="81" t="str">
        <f t="shared" ca="1" si="141"/>
        <v/>
      </c>
      <c r="FK8" s="81" t="str">
        <f t="shared" ca="1" si="142"/>
        <v/>
      </c>
      <c r="FL8" s="81" t="str">
        <f t="shared" ca="1" si="143"/>
        <v/>
      </c>
      <c r="FM8" s="81" t="str">
        <f t="shared" ca="1" si="144"/>
        <v/>
      </c>
      <c r="FN8" s="51" t="str">
        <f t="shared" ca="1" si="145"/>
        <v/>
      </c>
      <c r="FO8" s="80" t="str">
        <f t="shared" ca="1" si="146"/>
        <v/>
      </c>
      <c r="FP8" s="82" t="str">
        <f t="shared" ca="1" si="147"/>
        <v/>
      </c>
      <c r="FQ8" s="83" t="str">
        <f t="shared" ca="1" si="148"/>
        <v/>
      </c>
      <c r="FR8" s="79" t="str">
        <f t="shared" ca="1" si="417"/>
        <v/>
      </c>
      <c r="FS8" s="50" t="str">
        <f t="shared" ref="FS8" ca="1" si="419">IFERROR((VLOOKUP($B8,INDIRECT("'"&amp;TEXT(FR$5,"dd-mm-yy")&amp;"'!$B$8:$AI$1000"),13,0)=$G$6)*1,"")</f>
        <v/>
      </c>
      <c r="FT8" s="81" t="str">
        <f t="shared" ca="1" si="151"/>
        <v/>
      </c>
      <c r="FU8" s="81" t="str">
        <f t="shared" ca="1" si="152"/>
        <v/>
      </c>
      <c r="FV8" s="81" t="str">
        <f t="shared" ca="1" si="153"/>
        <v/>
      </c>
      <c r="FW8" s="81" t="str">
        <f t="shared" ca="1" si="154"/>
        <v/>
      </c>
      <c r="FX8" s="81" t="str">
        <f t="shared" ca="1" si="155"/>
        <v/>
      </c>
      <c r="FY8" s="81" t="str">
        <f t="shared" ca="1" si="156"/>
        <v/>
      </c>
      <c r="FZ8" s="81" t="str">
        <f t="shared" ca="1" si="157"/>
        <v/>
      </c>
      <c r="GA8" s="81" t="str">
        <f t="shared" ca="1" si="158"/>
        <v/>
      </c>
      <c r="GB8" s="51" t="str">
        <f t="shared" ca="1" si="159"/>
        <v/>
      </c>
      <c r="GC8" s="80" t="str">
        <f t="shared" ca="1" si="160"/>
        <v/>
      </c>
      <c r="GD8" s="82" t="str">
        <f t="shared" ca="1" si="161"/>
        <v/>
      </c>
      <c r="GE8" s="83" t="str">
        <f t="shared" ca="1" si="162"/>
        <v/>
      </c>
      <c r="GF8" s="79" t="str">
        <f t="shared" ca="1" si="417"/>
        <v/>
      </c>
      <c r="GG8" s="50" t="str">
        <f t="shared" ref="GG8" ca="1" si="420">IFERROR((VLOOKUP($B8,INDIRECT("'"&amp;TEXT(GF$5,"dd-mm-yy")&amp;"'!$B$8:$AI$1000"),13,0)=$G$6)*1,"")</f>
        <v/>
      </c>
      <c r="GH8" s="81" t="str">
        <f t="shared" ca="1" si="164"/>
        <v/>
      </c>
      <c r="GI8" s="81" t="str">
        <f t="shared" ca="1" si="165"/>
        <v/>
      </c>
      <c r="GJ8" s="81" t="str">
        <f t="shared" ca="1" si="166"/>
        <v/>
      </c>
      <c r="GK8" s="81" t="str">
        <f t="shared" ca="1" si="167"/>
        <v/>
      </c>
      <c r="GL8" s="81" t="str">
        <f t="shared" ca="1" si="168"/>
        <v/>
      </c>
      <c r="GM8" s="81" t="str">
        <f t="shared" ca="1" si="169"/>
        <v/>
      </c>
      <c r="GN8" s="81" t="str">
        <f t="shared" ca="1" si="170"/>
        <v/>
      </c>
      <c r="GO8" s="81" t="str">
        <f t="shared" ca="1" si="171"/>
        <v/>
      </c>
      <c r="GP8" s="51" t="str">
        <f t="shared" ca="1" si="172"/>
        <v/>
      </c>
      <c r="GQ8" s="80" t="str">
        <f t="shared" ca="1" si="173"/>
        <v/>
      </c>
      <c r="GR8" s="82" t="str">
        <f t="shared" ca="1" si="174"/>
        <v/>
      </c>
      <c r="GS8" s="83" t="str">
        <f t="shared" ca="1" si="175"/>
        <v/>
      </c>
      <c r="GT8" s="79" t="str">
        <f t="shared" ca="1" si="417"/>
        <v/>
      </c>
      <c r="GU8" s="50" t="str">
        <f t="shared" ref="GU8" ca="1" si="421">IFERROR((VLOOKUP($B8,INDIRECT("'"&amp;TEXT(GT$5,"dd-mm-yy")&amp;"'!$B$8:$AI$1000"),13,0)=$G$6)*1,"")</f>
        <v/>
      </c>
      <c r="GV8" s="81" t="str">
        <f t="shared" ca="1" si="177"/>
        <v/>
      </c>
      <c r="GW8" s="81" t="str">
        <f t="shared" ca="1" si="178"/>
        <v/>
      </c>
      <c r="GX8" s="81" t="str">
        <f t="shared" ca="1" si="179"/>
        <v/>
      </c>
      <c r="GY8" s="81" t="str">
        <f t="shared" ca="1" si="180"/>
        <v/>
      </c>
      <c r="GZ8" s="81" t="str">
        <f t="shared" ca="1" si="181"/>
        <v/>
      </c>
      <c r="HA8" s="81" t="str">
        <f t="shared" ca="1" si="182"/>
        <v/>
      </c>
      <c r="HB8" s="81" t="str">
        <f t="shared" ca="1" si="183"/>
        <v/>
      </c>
      <c r="HC8" s="81" t="str">
        <f t="shared" ca="1" si="184"/>
        <v/>
      </c>
      <c r="HD8" s="51" t="str">
        <f t="shared" ca="1" si="185"/>
        <v/>
      </c>
      <c r="HE8" s="80" t="str">
        <f t="shared" ca="1" si="186"/>
        <v/>
      </c>
      <c r="HF8" s="82" t="str">
        <f t="shared" ca="1" si="187"/>
        <v/>
      </c>
      <c r="HG8" s="83" t="str">
        <f t="shared" ca="1" si="188"/>
        <v/>
      </c>
      <c r="HH8" s="79" t="str">
        <f t="shared" ca="1" si="417"/>
        <v/>
      </c>
      <c r="HI8" s="50" t="str">
        <f t="shared" ref="HI8" ca="1" si="422">IFERROR((VLOOKUP($B8,INDIRECT("'"&amp;TEXT(HH$5,"dd-mm-yy")&amp;"'!$B$8:$AI$1000"),13,0)=$G$6)*1,"")</f>
        <v/>
      </c>
      <c r="HJ8" s="81" t="str">
        <f t="shared" ca="1" si="190"/>
        <v/>
      </c>
      <c r="HK8" s="81" t="str">
        <f t="shared" ca="1" si="191"/>
        <v/>
      </c>
      <c r="HL8" s="81" t="str">
        <f t="shared" ca="1" si="192"/>
        <v/>
      </c>
      <c r="HM8" s="81" t="str">
        <f t="shared" ca="1" si="193"/>
        <v/>
      </c>
      <c r="HN8" s="81" t="str">
        <f t="shared" ca="1" si="194"/>
        <v/>
      </c>
      <c r="HO8" s="81" t="str">
        <f t="shared" ca="1" si="195"/>
        <v/>
      </c>
      <c r="HP8" s="81" t="str">
        <f t="shared" ca="1" si="196"/>
        <v/>
      </c>
      <c r="HQ8" s="81" t="str">
        <f t="shared" ca="1" si="197"/>
        <v/>
      </c>
      <c r="HR8" s="51" t="str">
        <f t="shared" ca="1" si="198"/>
        <v/>
      </c>
      <c r="HS8" s="80" t="str">
        <f t="shared" ca="1" si="199"/>
        <v/>
      </c>
      <c r="HT8" s="82" t="str">
        <f t="shared" ca="1" si="200"/>
        <v/>
      </c>
      <c r="HU8" s="83" t="str">
        <f t="shared" ca="1" si="201"/>
        <v/>
      </c>
      <c r="HV8" s="79" t="str">
        <f t="shared" ca="1" si="149"/>
        <v/>
      </c>
      <c r="HW8" s="50" t="str">
        <f t="shared" ref="HW8" ca="1" si="423">IFERROR((VLOOKUP($B8,INDIRECT("'"&amp;TEXT(HV$5,"dd-mm-yy")&amp;"'!$B$8:$AI$1000"),13,0)=$G$6)*1,"")</f>
        <v/>
      </c>
      <c r="HX8" s="81" t="str">
        <f t="shared" ca="1" si="203"/>
        <v/>
      </c>
      <c r="HY8" s="81" t="str">
        <f t="shared" ca="1" si="204"/>
        <v/>
      </c>
      <c r="HZ8" s="81" t="str">
        <f t="shared" ca="1" si="205"/>
        <v/>
      </c>
      <c r="IA8" s="81" t="str">
        <f t="shared" ca="1" si="206"/>
        <v/>
      </c>
      <c r="IB8" s="81" t="str">
        <f t="shared" ca="1" si="207"/>
        <v/>
      </c>
      <c r="IC8" s="81" t="str">
        <f t="shared" ca="1" si="208"/>
        <v/>
      </c>
      <c r="ID8" s="81" t="str">
        <f t="shared" ca="1" si="209"/>
        <v/>
      </c>
      <c r="IE8" s="81" t="str">
        <f t="shared" ca="1" si="210"/>
        <v/>
      </c>
      <c r="IF8" s="51" t="str">
        <f t="shared" ca="1" si="211"/>
        <v/>
      </c>
      <c r="IG8" s="80" t="str">
        <f t="shared" ca="1" si="212"/>
        <v/>
      </c>
      <c r="IH8" s="82" t="str">
        <f t="shared" ca="1" si="213"/>
        <v/>
      </c>
      <c r="II8" s="83" t="str">
        <f t="shared" ca="1" si="214"/>
        <v/>
      </c>
      <c r="IJ8" s="79" t="str">
        <f t="shared" ca="1" si="215"/>
        <v/>
      </c>
      <c r="IK8" s="50" t="str">
        <f t="shared" ref="IK8" ca="1" si="424">IFERROR((VLOOKUP($B8,INDIRECT("'"&amp;TEXT(IJ$5,"dd-mm-yy")&amp;"'!$B$8:$AI$1000"),13,0)=$G$6)*1,"")</f>
        <v/>
      </c>
      <c r="IL8" s="81" t="str">
        <f t="shared" ca="1" si="217"/>
        <v/>
      </c>
      <c r="IM8" s="81" t="str">
        <f t="shared" ca="1" si="218"/>
        <v/>
      </c>
      <c r="IN8" s="81" t="str">
        <f t="shared" ca="1" si="219"/>
        <v/>
      </c>
      <c r="IO8" s="81" t="str">
        <f t="shared" ca="1" si="220"/>
        <v/>
      </c>
      <c r="IP8" s="81" t="str">
        <f t="shared" ca="1" si="221"/>
        <v/>
      </c>
      <c r="IQ8" s="81" t="str">
        <f t="shared" ca="1" si="222"/>
        <v/>
      </c>
      <c r="IR8" s="81" t="str">
        <f t="shared" ca="1" si="223"/>
        <v/>
      </c>
      <c r="IS8" s="81" t="str">
        <f t="shared" ca="1" si="224"/>
        <v/>
      </c>
      <c r="IT8" s="51" t="str">
        <f t="shared" ca="1" si="225"/>
        <v/>
      </c>
      <c r="IU8" s="80" t="str">
        <f t="shared" ca="1" si="226"/>
        <v/>
      </c>
      <c r="IV8" s="82" t="str">
        <f t="shared" ca="1" si="227"/>
        <v/>
      </c>
      <c r="IW8" s="83" t="str">
        <f t="shared" ca="1" si="228"/>
        <v/>
      </c>
      <c r="IX8" s="79" t="str">
        <f t="shared" ca="1" si="215"/>
        <v/>
      </c>
      <c r="IY8" s="50" t="str">
        <f t="shared" ref="IY8" ca="1" si="425">IFERROR((VLOOKUP($B8,INDIRECT("'"&amp;TEXT(IX$5,"dd-mm-yy")&amp;"'!$B$8:$AI$1000"),13,0)=$G$6)*1,"")</f>
        <v/>
      </c>
      <c r="IZ8" s="81" t="str">
        <f t="shared" ca="1" si="230"/>
        <v/>
      </c>
      <c r="JA8" s="81" t="str">
        <f t="shared" ca="1" si="231"/>
        <v/>
      </c>
      <c r="JB8" s="81" t="str">
        <f t="shared" ca="1" si="232"/>
        <v/>
      </c>
      <c r="JC8" s="81" t="str">
        <f t="shared" ca="1" si="233"/>
        <v/>
      </c>
      <c r="JD8" s="81" t="str">
        <f t="shared" ca="1" si="234"/>
        <v/>
      </c>
      <c r="JE8" s="81" t="str">
        <f t="shared" ca="1" si="235"/>
        <v/>
      </c>
      <c r="JF8" s="81" t="str">
        <f t="shared" ca="1" si="236"/>
        <v/>
      </c>
      <c r="JG8" s="81" t="str">
        <f t="shared" ca="1" si="237"/>
        <v/>
      </c>
      <c r="JH8" s="51" t="str">
        <f t="shared" ca="1" si="238"/>
        <v/>
      </c>
      <c r="JI8" s="80" t="str">
        <f t="shared" ca="1" si="239"/>
        <v/>
      </c>
      <c r="JJ8" s="82" t="str">
        <f t="shared" ca="1" si="240"/>
        <v/>
      </c>
      <c r="JK8" s="83" t="str">
        <f t="shared" ca="1" si="241"/>
        <v/>
      </c>
      <c r="JL8" s="79" t="str">
        <f t="shared" ca="1" si="215"/>
        <v/>
      </c>
      <c r="JM8" s="50" t="str">
        <f t="shared" ref="JM8" ca="1" si="426">IFERROR((VLOOKUP($B8,INDIRECT("'"&amp;TEXT(JL$5,"dd-mm-yy")&amp;"'!$B$8:$AI$1000"),13,0)=$G$6)*1,"")</f>
        <v/>
      </c>
      <c r="JN8" s="81" t="str">
        <f t="shared" ca="1" si="243"/>
        <v/>
      </c>
      <c r="JO8" s="81" t="str">
        <f t="shared" ca="1" si="244"/>
        <v/>
      </c>
      <c r="JP8" s="81" t="str">
        <f t="shared" ca="1" si="245"/>
        <v/>
      </c>
      <c r="JQ8" s="81" t="str">
        <f t="shared" ca="1" si="246"/>
        <v/>
      </c>
      <c r="JR8" s="81" t="str">
        <f t="shared" ca="1" si="247"/>
        <v/>
      </c>
      <c r="JS8" s="81" t="str">
        <f t="shared" ca="1" si="248"/>
        <v/>
      </c>
      <c r="JT8" s="81" t="str">
        <f t="shared" ca="1" si="249"/>
        <v/>
      </c>
      <c r="JU8" s="81" t="str">
        <f t="shared" ca="1" si="250"/>
        <v/>
      </c>
      <c r="JV8" s="51" t="str">
        <f t="shared" ca="1" si="251"/>
        <v/>
      </c>
      <c r="JW8" s="80" t="str">
        <f t="shared" ca="1" si="252"/>
        <v/>
      </c>
      <c r="JX8" s="82" t="str">
        <f t="shared" ca="1" si="253"/>
        <v/>
      </c>
      <c r="JY8" s="83" t="str">
        <f t="shared" ca="1" si="254"/>
        <v/>
      </c>
      <c r="JZ8" s="79" t="str">
        <f t="shared" ca="1" si="215"/>
        <v/>
      </c>
      <c r="KA8" s="50" t="str">
        <f t="shared" ref="KA8" ca="1" si="427">IFERROR((VLOOKUP($B8,INDIRECT("'"&amp;TEXT(JZ$5,"dd-mm-yy")&amp;"'!$B$8:$AI$1000"),13,0)=$G$6)*1,"")</f>
        <v/>
      </c>
      <c r="KB8" s="81" t="str">
        <f t="shared" ca="1" si="256"/>
        <v/>
      </c>
      <c r="KC8" s="81" t="str">
        <f t="shared" ca="1" si="257"/>
        <v/>
      </c>
      <c r="KD8" s="81" t="str">
        <f t="shared" ca="1" si="258"/>
        <v/>
      </c>
      <c r="KE8" s="81" t="str">
        <f t="shared" ca="1" si="259"/>
        <v/>
      </c>
      <c r="KF8" s="81" t="str">
        <f t="shared" ca="1" si="260"/>
        <v/>
      </c>
      <c r="KG8" s="81" t="str">
        <f t="shared" ca="1" si="261"/>
        <v/>
      </c>
      <c r="KH8" s="81" t="str">
        <f t="shared" ca="1" si="262"/>
        <v/>
      </c>
      <c r="KI8" s="81" t="str">
        <f t="shared" ca="1" si="263"/>
        <v/>
      </c>
      <c r="KJ8" s="51" t="str">
        <f t="shared" ca="1" si="264"/>
        <v/>
      </c>
      <c r="KK8" s="80" t="str">
        <f t="shared" ca="1" si="265"/>
        <v/>
      </c>
      <c r="KL8" s="82" t="str">
        <f t="shared" ca="1" si="266"/>
        <v/>
      </c>
      <c r="KM8" s="83" t="str">
        <f t="shared" ca="1" si="267"/>
        <v/>
      </c>
      <c r="KN8" s="79" t="str">
        <f t="shared" ref="KN8:MR23" ca="1" si="428">IFERROR((VLOOKUP($B8,INDIRECT("'"&amp;TEXT(KN$5,"dd-mm-yy")&amp;"'!$B$8:$AI$1000"),13,0)=$F$6)*1,"")</f>
        <v/>
      </c>
      <c r="KO8" s="50" t="str">
        <f t="shared" ref="KO8" ca="1" si="429">IFERROR((VLOOKUP($B8,INDIRECT("'"&amp;TEXT(KN$5,"dd-mm-yy")&amp;"'!$B$8:$AI$1000"),13,0)=$G$6)*1,"")</f>
        <v/>
      </c>
      <c r="KP8" s="81" t="str">
        <f t="shared" ca="1" si="269"/>
        <v/>
      </c>
      <c r="KQ8" s="81" t="str">
        <f t="shared" ca="1" si="270"/>
        <v/>
      </c>
      <c r="KR8" s="81" t="str">
        <f t="shared" ca="1" si="271"/>
        <v/>
      </c>
      <c r="KS8" s="81" t="str">
        <f t="shared" ca="1" si="272"/>
        <v/>
      </c>
      <c r="KT8" s="81" t="str">
        <f t="shared" ca="1" si="273"/>
        <v/>
      </c>
      <c r="KU8" s="81" t="str">
        <f t="shared" ca="1" si="274"/>
        <v/>
      </c>
      <c r="KV8" s="81" t="str">
        <f t="shared" ca="1" si="275"/>
        <v/>
      </c>
      <c r="KW8" s="81" t="str">
        <f t="shared" ca="1" si="276"/>
        <v/>
      </c>
      <c r="KX8" s="51" t="str">
        <f t="shared" ca="1" si="277"/>
        <v/>
      </c>
      <c r="KY8" s="80" t="str">
        <f t="shared" ca="1" si="278"/>
        <v/>
      </c>
      <c r="KZ8" s="82" t="str">
        <f t="shared" ca="1" si="279"/>
        <v/>
      </c>
      <c r="LA8" s="83" t="str">
        <f t="shared" ca="1" si="280"/>
        <v/>
      </c>
      <c r="LB8" s="79" t="str">
        <f t="shared" ca="1" si="428"/>
        <v/>
      </c>
      <c r="LC8" s="50" t="str">
        <f t="shared" ref="LC8" ca="1" si="430">IFERROR((VLOOKUP($B8,INDIRECT("'"&amp;TEXT(LB$5,"dd-mm-yy")&amp;"'!$B$8:$AI$1000"),13,0)=$G$6)*1,"")</f>
        <v/>
      </c>
      <c r="LD8" s="81" t="str">
        <f t="shared" ca="1" si="283"/>
        <v/>
      </c>
      <c r="LE8" s="81" t="str">
        <f t="shared" ca="1" si="284"/>
        <v/>
      </c>
      <c r="LF8" s="81" t="str">
        <f t="shared" ca="1" si="285"/>
        <v/>
      </c>
      <c r="LG8" s="81" t="str">
        <f t="shared" ca="1" si="286"/>
        <v/>
      </c>
      <c r="LH8" s="81" t="str">
        <f t="shared" ca="1" si="287"/>
        <v/>
      </c>
      <c r="LI8" s="81" t="str">
        <f t="shared" ca="1" si="288"/>
        <v/>
      </c>
      <c r="LJ8" s="81" t="str">
        <f t="shared" ca="1" si="289"/>
        <v/>
      </c>
      <c r="LK8" s="81" t="str">
        <f t="shared" ca="1" si="290"/>
        <v/>
      </c>
      <c r="LL8" s="51" t="str">
        <f t="shared" ca="1" si="291"/>
        <v/>
      </c>
      <c r="LM8" s="80" t="str">
        <f t="shared" ca="1" si="292"/>
        <v/>
      </c>
      <c r="LN8" s="82" t="str">
        <f t="shared" ca="1" si="293"/>
        <v/>
      </c>
      <c r="LO8" s="83" t="str">
        <f t="shared" ca="1" si="294"/>
        <v/>
      </c>
      <c r="LP8" s="79" t="str">
        <f t="shared" ca="1" si="428"/>
        <v/>
      </c>
      <c r="LQ8" s="50" t="str">
        <f t="shared" ref="LQ8" ca="1" si="431">IFERROR((VLOOKUP($B8,INDIRECT("'"&amp;TEXT(LP$5,"dd-mm-yy")&amp;"'!$B$8:$AI$1000"),13,0)=$G$6)*1,"")</f>
        <v/>
      </c>
      <c r="LR8" s="81" t="str">
        <f t="shared" ca="1" si="296"/>
        <v/>
      </c>
      <c r="LS8" s="81" t="str">
        <f t="shared" ca="1" si="297"/>
        <v/>
      </c>
      <c r="LT8" s="81" t="str">
        <f t="shared" ca="1" si="298"/>
        <v/>
      </c>
      <c r="LU8" s="81" t="str">
        <f t="shared" ca="1" si="299"/>
        <v/>
      </c>
      <c r="LV8" s="81" t="str">
        <f t="shared" ca="1" si="300"/>
        <v/>
      </c>
      <c r="LW8" s="81" t="str">
        <f t="shared" ca="1" si="301"/>
        <v/>
      </c>
      <c r="LX8" s="81" t="str">
        <f t="shared" ca="1" si="302"/>
        <v/>
      </c>
      <c r="LY8" s="81" t="str">
        <f t="shared" ca="1" si="303"/>
        <v/>
      </c>
      <c r="LZ8" s="51" t="str">
        <f t="shared" ca="1" si="304"/>
        <v/>
      </c>
      <c r="MA8" s="80" t="str">
        <f t="shared" ca="1" si="305"/>
        <v/>
      </c>
      <c r="MB8" s="82" t="str">
        <f t="shared" ca="1" si="306"/>
        <v/>
      </c>
      <c r="MC8" s="83" t="str">
        <f t="shared" ca="1" si="307"/>
        <v/>
      </c>
      <c r="MD8" s="79" t="str">
        <f t="shared" ca="1" si="428"/>
        <v/>
      </c>
      <c r="ME8" s="50" t="str">
        <f t="shared" ref="ME8" ca="1" si="432">IFERROR((VLOOKUP($B8,INDIRECT("'"&amp;TEXT(MD$5,"dd-mm-yy")&amp;"'!$B$8:$AI$1000"),13,0)=$G$6)*1,"")</f>
        <v/>
      </c>
      <c r="MF8" s="81" t="str">
        <f t="shared" ca="1" si="309"/>
        <v/>
      </c>
      <c r="MG8" s="81" t="str">
        <f t="shared" ca="1" si="310"/>
        <v/>
      </c>
      <c r="MH8" s="81" t="str">
        <f t="shared" ca="1" si="311"/>
        <v/>
      </c>
      <c r="MI8" s="81" t="str">
        <f t="shared" ca="1" si="312"/>
        <v/>
      </c>
      <c r="MJ8" s="81" t="str">
        <f t="shared" ca="1" si="313"/>
        <v/>
      </c>
      <c r="MK8" s="81" t="str">
        <f t="shared" ca="1" si="314"/>
        <v/>
      </c>
      <c r="ML8" s="81" t="str">
        <f t="shared" ca="1" si="315"/>
        <v/>
      </c>
      <c r="MM8" s="81" t="str">
        <f t="shared" ca="1" si="316"/>
        <v/>
      </c>
      <c r="MN8" s="51" t="str">
        <f t="shared" ca="1" si="317"/>
        <v/>
      </c>
      <c r="MO8" s="80" t="str">
        <f t="shared" ca="1" si="318"/>
        <v/>
      </c>
      <c r="MP8" s="82" t="str">
        <f t="shared" ca="1" si="319"/>
        <v/>
      </c>
      <c r="MQ8" s="83" t="str">
        <f t="shared" ca="1" si="320"/>
        <v/>
      </c>
      <c r="MR8" s="79" t="str">
        <f t="shared" ca="1" si="428"/>
        <v/>
      </c>
      <c r="MS8" s="50" t="str">
        <f t="shared" ref="MS8" ca="1" si="433">IFERROR((VLOOKUP($B8,INDIRECT("'"&amp;TEXT(MR$5,"dd-mm-yy")&amp;"'!$B$8:$AI$1000"),13,0)=$G$6)*1,"")</f>
        <v/>
      </c>
      <c r="MT8" s="81" t="str">
        <f t="shared" ca="1" si="322"/>
        <v/>
      </c>
      <c r="MU8" s="81" t="str">
        <f t="shared" ca="1" si="323"/>
        <v/>
      </c>
      <c r="MV8" s="81" t="str">
        <f t="shared" ca="1" si="324"/>
        <v/>
      </c>
      <c r="MW8" s="81" t="str">
        <f t="shared" ca="1" si="325"/>
        <v/>
      </c>
      <c r="MX8" s="81" t="str">
        <f t="shared" ca="1" si="326"/>
        <v/>
      </c>
      <c r="MY8" s="81" t="str">
        <f t="shared" ca="1" si="327"/>
        <v/>
      </c>
      <c r="MZ8" s="81" t="str">
        <f t="shared" ca="1" si="328"/>
        <v/>
      </c>
      <c r="NA8" s="81" t="str">
        <f t="shared" ca="1" si="329"/>
        <v/>
      </c>
      <c r="NB8" s="51" t="str">
        <f t="shared" ca="1" si="330"/>
        <v/>
      </c>
      <c r="NC8" s="80" t="str">
        <f t="shared" ca="1" si="331"/>
        <v/>
      </c>
      <c r="ND8" s="82" t="str">
        <f t="shared" ca="1" si="332"/>
        <v/>
      </c>
      <c r="NE8" s="83" t="str">
        <f t="shared" ca="1" si="333"/>
        <v/>
      </c>
      <c r="NF8" s="79" t="str">
        <f t="shared" ca="1" si="281"/>
        <v/>
      </c>
      <c r="NG8" s="50" t="str">
        <f t="shared" ref="NG8" ca="1" si="434">IFERROR((VLOOKUP($B8,INDIRECT("'"&amp;TEXT(NF$5,"dd-mm-yy")&amp;"'!$B$8:$AI$1000"),13,0)=$G$6)*1,"")</f>
        <v/>
      </c>
      <c r="NH8" s="81" t="str">
        <f t="shared" ca="1" si="335"/>
        <v/>
      </c>
      <c r="NI8" s="81" t="str">
        <f t="shared" ca="1" si="336"/>
        <v/>
      </c>
      <c r="NJ8" s="81" t="str">
        <f t="shared" ca="1" si="337"/>
        <v/>
      </c>
      <c r="NK8" s="81" t="str">
        <f t="shared" ca="1" si="338"/>
        <v/>
      </c>
      <c r="NL8" s="81" t="str">
        <f t="shared" ca="1" si="339"/>
        <v/>
      </c>
      <c r="NM8" s="81" t="str">
        <f t="shared" ca="1" si="340"/>
        <v/>
      </c>
      <c r="NN8" s="81" t="str">
        <f t="shared" ca="1" si="341"/>
        <v/>
      </c>
      <c r="NO8" s="81" t="str">
        <f t="shared" ca="1" si="342"/>
        <v/>
      </c>
      <c r="NP8" s="51" t="str">
        <f t="shared" ca="1" si="343"/>
        <v/>
      </c>
      <c r="NQ8" s="80" t="str">
        <f t="shared" ca="1" si="344"/>
        <v/>
      </c>
      <c r="NR8" s="82" t="str">
        <f t="shared" ca="1" si="345"/>
        <v/>
      </c>
      <c r="NS8" s="83" t="str">
        <f t="shared" ca="1" si="346"/>
        <v/>
      </c>
      <c r="NT8" s="79" t="str">
        <f t="shared" ca="1" si="347"/>
        <v/>
      </c>
      <c r="NU8" s="50" t="str">
        <f t="shared" ref="NU8" ca="1" si="435">IFERROR((VLOOKUP($B8,INDIRECT("'"&amp;TEXT(NT$5,"dd-mm-yy")&amp;"'!$B$8:$AI$1000"),13,0)=$G$6)*1,"")</f>
        <v/>
      </c>
      <c r="NV8" s="81" t="str">
        <f t="shared" ca="1" si="349"/>
        <v/>
      </c>
      <c r="NW8" s="81" t="str">
        <f t="shared" ca="1" si="350"/>
        <v/>
      </c>
      <c r="NX8" s="81" t="str">
        <f t="shared" ca="1" si="351"/>
        <v/>
      </c>
      <c r="NY8" s="81" t="str">
        <f t="shared" ca="1" si="352"/>
        <v/>
      </c>
      <c r="NZ8" s="81" t="str">
        <f t="shared" ca="1" si="353"/>
        <v/>
      </c>
      <c r="OA8" s="81" t="str">
        <f t="shared" ca="1" si="354"/>
        <v/>
      </c>
      <c r="OB8" s="81" t="str">
        <f t="shared" ca="1" si="355"/>
        <v/>
      </c>
      <c r="OC8" s="81" t="str">
        <f t="shared" ca="1" si="356"/>
        <v/>
      </c>
      <c r="OD8" s="51" t="str">
        <f t="shared" ca="1" si="357"/>
        <v/>
      </c>
      <c r="OE8" s="80" t="str">
        <f t="shared" ca="1" si="358"/>
        <v/>
      </c>
      <c r="OF8" s="82" t="str">
        <f t="shared" ca="1" si="359"/>
        <v/>
      </c>
      <c r="OG8" s="83" t="str">
        <f t="shared" ca="1" si="360"/>
        <v/>
      </c>
      <c r="OH8" s="79" t="str">
        <f t="shared" ca="1" si="347"/>
        <v/>
      </c>
      <c r="OI8" s="50" t="str">
        <f t="shared" ref="OI8" ca="1" si="436">IFERROR((VLOOKUP($B8,INDIRECT("'"&amp;TEXT(OH$5,"dd-mm-yy")&amp;"'!$B$8:$AI$1000"),13,0)=$G$6)*1,"")</f>
        <v/>
      </c>
      <c r="OJ8" s="81" t="str">
        <f t="shared" ca="1" si="362"/>
        <v/>
      </c>
      <c r="OK8" s="81" t="str">
        <f t="shared" ca="1" si="363"/>
        <v/>
      </c>
      <c r="OL8" s="81" t="str">
        <f t="shared" ca="1" si="364"/>
        <v/>
      </c>
      <c r="OM8" s="81" t="str">
        <f t="shared" ca="1" si="365"/>
        <v/>
      </c>
      <c r="ON8" s="81" t="str">
        <f t="shared" ca="1" si="366"/>
        <v/>
      </c>
      <c r="OO8" s="81" t="str">
        <f t="shared" ca="1" si="367"/>
        <v/>
      </c>
      <c r="OP8" s="81" t="str">
        <f t="shared" ca="1" si="368"/>
        <v/>
      </c>
      <c r="OQ8" s="81" t="str">
        <f t="shared" ca="1" si="369"/>
        <v/>
      </c>
      <c r="OR8" s="51" t="str">
        <f t="shared" ca="1" si="370"/>
        <v/>
      </c>
      <c r="OS8" s="80" t="str">
        <f t="shared" ca="1" si="371"/>
        <v/>
      </c>
      <c r="OT8" s="82" t="str">
        <f t="shared" ca="1" si="372"/>
        <v/>
      </c>
      <c r="OU8" s="83" t="str">
        <f t="shared" ca="1" si="373"/>
        <v/>
      </c>
      <c r="OV8" s="79" t="str">
        <f t="shared" ca="1" si="347"/>
        <v/>
      </c>
      <c r="OW8" s="50" t="str">
        <f t="shared" ref="OW8" ca="1" si="437">IFERROR((VLOOKUP($B8,INDIRECT("'"&amp;TEXT(OV$5,"dd-mm-yy")&amp;"'!$B$8:$AI$1000"),13,0)=$G$6)*1,"")</f>
        <v/>
      </c>
      <c r="OX8" s="81" t="str">
        <f t="shared" ca="1" si="375"/>
        <v/>
      </c>
      <c r="OY8" s="81" t="str">
        <f t="shared" ca="1" si="376"/>
        <v/>
      </c>
      <c r="OZ8" s="81" t="str">
        <f t="shared" ca="1" si="377"/>
        <v/>
      </c>
      <c r="PA8" s="81" t="str">
        <f t="shared" ca="1" si="378"/>
        <v/>
      </c>
      <c r="PB8" s="81" t="str">
        <f t="shared" ca="1" si="379"/>
        <v/>
      </c>
      <c r="PC8" s="81" t="str">
        <f t="shared" ca="1" si="380"/>
        <v/>
      </c>
      <c r="PD8" s="81" t="str">
        <f t="shared" ca="1" si="381"/>
        <v/>
      </c>
      <c r="PE8" s="81" t="str">
        <f t="shared" ca="1" si="382"/>
        <v/>
      </c>
      <c r="PF8" s="51" t="str">
        <f t="shared" ca="1" si="383"/>
        <v/>
      </c>
      <c r="PG8" s="80" t="str">
        <f t="shared" ca="1" si="384"/>
        <v/>
      </c>
      <c r="PH8" s="82" t="str">
        <f t="shared" ca="1" si="385"/>
        <v/>
      </c>
      <c r="PI8" s="83" t="str">
        <f t="shared" ca="1" si="386"/>
        <v/>
      </c>
      <c r="PJ8" s="79" t="str">
        <f t="shared" ca="1" si="347"/>
        <v/>
      </c>
      <c r="PK8" s="50" t="str">
        <f t="shared" ref="PK8" ca="1" si="438">IFERROR((VLOOKUP($B8,INDIRECT("'"&amp;TEXT(PJ$5,"dd-mm-yy")&amp;"'!$B$8:$AI$1000"),13,0)=$G$6)*1,"")</f>
        <v/>
      </c>
      <c r="PL8" s="81" t="str">
        <f t="shared" ca="1" si="388"/>
        <v/>
      </c>
      <c r="PM8" s="81" t="str">
        <f t="shared" ca="1" si="389"/>
        <v/>
      </c>
      <c r="PN8" s="81" t="str">
        <f t="shared" ca="1" si="390"/>
        <v/>
      </c>
      <c r="PO8" s="81" t="str">
        <f t="shared" ca="1" si="391"/>
        <v/>
      </c>
      <c r="PP8" s="81" t="str">
        <f t="shared" ca="1" si="392"/>
        <v/>
      </c>
      <c r="PQ8" s="81" t="str">
        <f t="shared" ca="1" si="393"/>
        <v/>
      </c>
      <c r="PR8" s="81" t="str">
        <f t="shared" ca="1" si="394"/>
        <v/>
      </c>
      <c r="PS8" s="81" t="str">
        <f t="shared" ca="1" si="395"/>
        <v/>
      </c>
      <c r="PT8" s="51" t="str">
        <f t="shared" ca="1" si="396"/>
        <v/>
      </c>
      <c r="PU8" s="80" t="str">
        <f t="shared" ca="1" si="397"/>
        <v/>
      </c>
      <c r="PV8" s="82" t="str">
        <f t="shared" ca="1" si="398"/>
        <v/>
      </c>
      <c r="PW8" s="83" t="str">
        <f t="shared" ca="1" si="399"/>
        <v/>
      </c>
      <c r="PX8" s="79" t="str">
        <f t="shared" ca="1" si="347"/>
        <v/>
      </c>
      <c r="PY8" s="50" t="str">
        <f t="shared" ref="PY8" ca="1" si="439">IFERROR((VLOOKUP($B8,INDIRECT("'"&amp;TEXT(PX$5,"dd-mm-yy")&amp;"'!$B$8:$AI$1000"),13,0)=$G$6)*1,"")</f>
        <v/>
      </c>
      <c r="PZ8" s="81" t="str">
        <f t="shared" ca="1" si="401"/>
        <v/>
      </c>
      <c r="QA8" s="81" t="str">
        <f t="shared" ca="1" si="402"/>
        <v/>
      </c>
      <c r="QB8" s="81" t="str">
        <f t="shared" ca="1" si="403"/>
        <v/>
      </c>
      <c r="QC8" s="81" t="str">
        <f t="shared" ca="1" si="404"/>
        <v/>
      </c>
      <c r="QD8" s="81" t="str">
        <f t="shared" ca="1" si="405"/>
        <v/>
      </c>
      <c r="QE8" s="81" t="str">
        <f t="shared" ca="1" si="406"/>
        <v/>
      </c>
      <c r="QF8" s="81" t="str">
        <f t="shared" ca="1" si="407"/>
        <v/>
      </c>
      <c r="QG8" s="81" t="str">
        <f t="shared" ca="1" si="408"/>
        <v/>
      </c>
      <c r="QH8" s="51" t="str">
        <f t="shared" ca="1" si="409"/>
        <v/>
      </c>
      <c r="QI8" s="80" t="str">
        <f t="shared" ca="1" si="410"/>
        <v/>
      </c>
      <c r="QJ8" s="82" t="str">
        <f t="shared" ca="1" si="411"/>
        <v/>
      </c>
      <c r="QK8" s="83" t="str">
        <f t="shared" ca="1" si="412"/>
        <v/>
      </c>
    </row>
    <row r="9" spans="2:453" ht="14.45" customHeight="1" x14ac:dyDescent="0.3">
      <c r="B9" s="72" t="str">
        <f>Colaboradores!B7</f>
        <v>4717</v>
      </c>
      <c r="C9" s="71" t="str">
        <f>Colaboradores!C7</f>
        <v>Vélez Pérez, Juan</v>
      </c>
      <c r="D9" s="90">
        <f t="shared" ca="1" si="0"/>
        <v>0</v>
      </c>
      <c r="E9" s="91">
        <f t="shared" ca="1" si="1"/>
        <v>0</v>
      </c>
      <c r="F9" s="54" t="str">
        <f t="shared" ca="1" si="2"/>
        <v/>
      </c>
      <c r="G9" s="52" t="str">
        <f t="shared" ca="1" si="2"/>
        <v/>
      </c>
      <c r="H9" s="81" t="str">
        <f t="shared" ca="1" si="2"/>
        <v/>
      </c>
      <c r="I9" s="81" t="str">
        <f t="shared" ca="1" si="2"/>
        <v/>
      </c>
      <c r="J9" s="81" t="str">
        <f t="shared" ca="1" si="2"/>
        <v/>
      </c>
      <c r="K9" s="81" t="str">
        <f t="shared" ca="1" si="2"/>
        <v/>
      </c>
      <c r="L9" s="81" t="str">
        <f t="shared" ca="1" si="2"/>
        <v/>
      </c>
      <c r="M9" s="81" t="str">
        <f t="shared" ca="1" si="2"/>
        <v/>
      </c>
      <c r="N9" s="81" t="str">
        <f t="shared" ca="1" si="2"/>
        <v/>
      </c>
      <c r="O9" s="81" t="str">
        <f t="shared" ca="1" si="2"/>
        <v/>
      </c>
      <c r="P9" s="53" t="str">
        <f t="shared" ca="1" si="2"/>
        <v/>
      </c>
      <c r="Q9" s="28" t="str">
        <f t="shared" ca="1" si="2"/>
        <v/>
      </c>
      <c r="R9" s="82" t="str">
        <f t="shared" ca="1" si="2"/>
        <v/>
      </c>
      <c r="S9" s="83" t="str">
        <f t="shared" ca="1" si="2"/>
        <v/>
      </c>
      <c r="T9" s="79" t="str">
        <f t="shared" ca="1" si="3"/>
        <v/>
      </c>
      <c r="U9" s="50" t="str">
        <f t="shared" ca="1" si="4"/>
        <v/>
      </c>
      <c r="V9" s="81" t="str">
        <f t="shared" ca="1" si="5"/>
        <v/>
      </c>
      <c r="W9" s="81" t="str">
        <f t="shared" ca="1" si="6"/>
        <v/>
      </c>
      <c r="X9" s="81" t="str">
        <f t="shared" ca="1" si="7"/>
        <v/>
      </c>
      <c r="Y9" s="81" t="str">
        <f t="shared" ca="1" si="8"/>
        <v/>
      </c>
      <c r="Z9" s="81" t="str">
        <f t="shared" ca="1" si="9"/>
        <v/>
      </c>
      <c r="AA9" s="81" t="str">
        <f t="shared" ca="1" si="10"/>
        <v/>
      </c>
      <c r="AB9" s="81" t="str">
        <f t="shared" ca="1" si="11"/>
        <v/>
      </c>
      <c r="AC9" s="81" t="str">
        <f t="shared" ca="1" si="12"/>
        <v/>
      </c>
      <c r="AD9" s="51" t="str">
        <f t="shared" ca="1" si="13"/>
        <v/>
      </c>
      <c r="AE9" s="80" t="str">
        <f t="shared" ca="1" si="14"/>
        <v/>
      </c>
      <c r="AF9" s="82" t="str">
        <f t="shared" ca="1" si="15"/>
        <v/>
      </c>
      <c r="AG9" s="83" t="str">
        <f t="shared" ca="1" si="16"/>
        <v/>
      </c>
      <c r="AH9" s="79" t="str">
        <f t="shared" ca="1" si="17"/>
        <v/>
      </c>
      <c r="AI9" s="50" t="str">
        <f t="shared" ca="1" si="18"/>
        <v/>
      </c>
      <c r="AJ9" s="81" t="str">
        <f t="shared" ca="1" si="19"/>
        <v/>
      </c>
      <c r="AK9" s="81" t="str">
        <f t="shared" ca="1" si="20"/>
        <v/>
      </c>
      <c r="AL9" s="81" t="str">
        <f t="shared" ca="1" si="21"/>
        <v/>
      </c>
      <c r="AM9" s="81" t="str">
        <f t="shared" ca="1" si="22"/>
        <v/>
      </c>
      <c r="AN9" s="81" t="str">
        <f t="shared" ca="1" si="23"/>
        <v/>
      </c>
      <c r="AO9" s="81" t="str">
        <f t="shared" ca="1" si="24"/>
        <v/>
      </c>
      <c r="AP9" s="81" t="str">
        <f t="shared" ca="1" si="25"/>
        <v/>
      </c>
      <c r="AQ9" s="81" t="str">
        <f t="shared" ca="1" si="26"/>
        <v/>
      </c>
      <c r="AR9" s="51" t="str">
        <f t="shared" ca="1" si="27"/>
        <v/>
      </c>
      <c r="AS9" s="80" t="str">
        <f t="shared" ca="1" si="28"/>
        <v/>
      </c>
      <c r="AT9" s="82" t="str">
        <f t="shared" ca="1" si="29"/>
        <v/>
      </c>
      <c r="AU9" s="83" t="str">
        <f t="shared" ca="1" si="30"/>
        <v/>
      </c>
      <c r="AV9" s="79" t="str">
        <f t="shared" ca="1" si="31"/>
        <v/>
      </c>
      <c r="AW9" s="50" t="str">
        <f t="shared" ca="1" si="32"/>
        <v/>
      </c>
      <c r="AX9" s="81" t="str">
        <f t="shared" ca="1" si="33"/>
        <v/>
      </c>
      <c r="AY9" s="81" t="str">
        <f t="shared" ca="1" si="34"/>
        <v/>
      </c>
      <c r="AZ9" s="81" t="str">
        <f t="shared" ca="1" si="35"/>
        <v/>
      </c>
      <c r="BA9" s="81" t="str">
        <f t="shared" ca="1" si="36"/>
        <v/>
      </c>
      <c r="BB9" s="81" t="str">
        <f t="shared" ca="1" si="37"/>
        <v/>
      </c>
      <c r="BC9" s="81" t="str">
        <f t="shared" ca="1" si="38"/>
        <v/>
      </c>
      <c r="BD9" s="81" t="str">
        <f t="shared" ca="1" si="39"/>
        <v/>
      </c>
      <c r="BE9" s="81" t="str">
        <f t="shared" ca="1" si="40"/>
        <v/>
      </c>
      <c r="BF9" s="51" t="str">
        <f t="shared" ca="1" si="41"/>
        <v/>
      </c>
      <c r="BG9" s="80" t="str">
        <f t="shared" ca="1" si="42"/>
        <v/>
      </c>
      <c r="BH9" s="82" t="str">
        <f t="shared" ca="1" si="43"/>
        <v/>
      </c>
      <c r="BI9" s="83" t="str">
        <f t="shared" ca="1" si="44"/>
        <v/>
      </c>
      <c r="BJ9" s="79" t="str">
        <f t="shared" ca="1" si="45"/>
        <v/>
      </c>
      <c r="BK9" s="50" t="str">
        <f t="shared" ca="1" si="46"/>
        <v/>
      </c>
      <c r="BL9" s="81" t="str">
        <f t="shared" ca="1" si="47"/>
        <v/>
      </c>
      <c r="BM9" s="81" t="str">
        <f t="shared" ca="1" si="48"/>
        <v/>
      </c>
      <c r="BN9" s="81" t="str">
        <f t="shared" ca="1" si="49"/>
        <v/>
      </c>
      <c r="BO9" s="81" t="str">
        <f t="shared" ca="1" si="50"/>
        <v/>
      </c>
      <c r="BP9" s="81" t="str">
        <f t="shared" ca="1" si="51"/>
        <v/>
      </c>
      <c r="BQ9" s="81" t="str">
        <f t="shared" ca="1" si="52"/>
        <v/>
      </c>
      <c r="BR9" s="81" t="str">
        <f t="shared" ca="1" si="53"/>
        <v/>
      </c>
      <c r="BS9" s="81" t="str">
        <f t="shared" ca="1" si="54"/>
        <v/>
      </c>
      <c r="BT9" s="51" t="str">
        <f t="shared" ca="1" si="55"/>
        <v/>
      </c>
      <c r="BU9" s="80" t="str">
        <f t="shared" ca="1" si="56"/>
        <v/>
      </c>
      <c r="BV9" s="82" t="str">
        <f t="shared" ca="1" si="57"/>
        <v/>
      </c>
      <c r="BW9" s="83" t="str">
        <f t="shared" ca="1" si="58"/>
        <v/>
      </c>
      <c r="BX9" s="79" t="str">
        <f t="shared" ca="1" si="45"/>
        <v/>
      </c>
      <c r="BY9" s="50" t="str">
        <f t="shared" ca="1" si="46"/>
        <v/>
      </c>
      <c r="BZ9" s="81" t="str">
        <f t="shared" ca="1" si="59"/>
        <v/>
      </c>
      <c r="CA9" s="81" t="str">
        <f t="shared" ca="1" si="60"/>
        <v/>
      </c>
      <c r="CB9" s="81" t="str">
        <f t="shared" ca="1" si="61"/>
        <v/>
      </c>
      <c r="CC9" s="81" t="str">
        <f t="shared" ca="1" si="62"/>
        <v/>
      </c>
      <c r="CD9" s="81" t="str">
        <f t="shared" ca="1" si="63"/>
        <v/>
      </c>
      <c r="CE9" s="81" t="str">
        <f t="shared" ca="1" si="64"/>
        <v/>
      </c>
      <c r="CF9" s="81" t="str">
        <f t="shared" ca="1" si="65"/>
        <v/>
      </c>
      <c r="CG9" s="81" t="str">
        <f t="shared" ca="1" si="66"/>
        <v/>
      </c>
      <c r="CH9" s="51" t="str">
        <f t="shared" ca="1" si="67"/>
        <v/>
      </c>
      <c r="CI9" s="80" t="str">
        <f t="shared" ca="1" si="68"/>
        <v/>
      </c>
      <c r="CJ9" s="82" t="str">
        <f t="shared" ca="1" si="69"/>
        <v/>
      </c>
      <c r="CK9" s="83" t="str">
        <f t="shared" ca="1" si="70"/>
        <v/>
      </c>
      <c r="CL9" s="79" t="str">
        <f t="shared" ca="1" si="45"/>
        <v/>
      </c>
      <c r="CM9" s="50" t="str">
        <f t="shared" ca="1" si="46"/>
        <v/>
      </c>
      <c r="CN9" s="81" t="str">
        <f t="shared" ca="1" si="71"/>
        <v/>
      </c>
      <c r="CO9" s="81" t="str">
        <f t="shared" ca="1" si="72"/>
        <v/>
      </c>
      <c r="CP9" s="81" t="str">
        <f t="shared" ca="1" si="73"/>
        <v/>
      </c>
      <c r="CQ9" s="81" t="str">
        <f t="shared" ca="1" si="74"/>
        <v/>
      </c>
      <c r="CR9" s="81" t="str">
        <f t="shared" ca="1" si="75"/>
        <v/>
      </c>
      <c r="CS9" s="81" t="str">
        <f t="shared" ca="1" si="76"/>
        <v/>
      </c>
      <c r="CT9" s="81" t="str">
        <f t="shared" ca="1" si="77"/>
        <v/>
      </c>
      <c r="CU9" s="81" t="str">
        <f t="shared" ca="1" si="78"/>
        <v/>
      </c>
      <c r="CV9" s="51" t="str">
        <f t="shared" ca="1" si="79"/>
        <v/>
      </c>
      <c r="CW9" s="80" t="str">
        <f t="shared" ca="1" si="80"/>
        <v/>
      </c>
      <c r="CX9" s="82" t="str">
        <f t="shared" ca="1" si="81"/>
        <v/>
      </c>
      <c r="CY9" s="83" t="str">
        <f t="shared" ca="1" si="82"/>
        <v/>
      </c>
      <c r="CZ9" s="79" t="str">
        <f t="shared" ca="1" si="96"/>
        <v/>
      </c>
      <c r="DA9" s="50" t="str">
        <f t="shared" ref="DA9" ca="1" si="440">IFERROR((VLOOKUP($B9,INDIRECT("'"&amp;TEXT(CZ$5,"dd-mm-yy")&amp;"'!$B$8:$AI$1000"),13,0)=$G$6)*1,"")</f>
        <v/>
      </c>
      <c r="DB9" s="81" t="str">
        <f t="shared" ca="1" si="84"/>
        <v/>
      </c>
      <c r="DC9" s="81" t="str">
        <f t="shared" ca="1" si="85"/>
        <v/>
      </c>
      <c r="DD9" s="81" t="str">
        <f t="shared" ca="1" si="86"/>
        <v/>
      </c>
      <c r="DE9" s="81" t="str">
        <f t="shared" ca="1" si="87"/>
        <v/>
      </c>
      <c r="DF9" s="81" t="str">
        <f t="shared" ca="1" si="88"/>
        <v/>
      </c>
      <c r="DG9" s="81" t="str">
        <f t="shared" ca="1" si="89"/>
        <v/>
      </c>
      <c r="DH9" s="81" t="str">
        <f t="shared" ca="1" si="90"/>
        <v/>
      </c>
      <c r="DI9" s="81" t="str">
        <f t="shared" ca="1" si="91"/>
        <v/>
      </c>
      <c r="DJ9" s="51" t="str">
        <f t="shared" ca="1" si="92"/>
        <v/>
      </c>
      <c r="DK9" s="80" t="str">
        <f t="shared" ca="1" si="93"/>
        <v/>
      </c>
      <c r="DL9" s="82" t="str">
        <f t="shared" ca="1" si="94"/>
        <v/>
      </c>
      <c r="DM9" s="83" t="str">
        <f t="shared" ca="1" si="95"/>
        <v/>
      </c>
      <c r="DN9" s="79" t="str">
        <f t="shared" ca="1" si="96"/>
        <v/>
      </c>
      <c r="DO9" s="50" t="str">
        <f t="shared" ref="DO9" ca="1" si="441">IFERROR((VLOOKUP($B9,INDIRECT("'"&amp;TEXT(DN$5,"dd-mm-yy")&amp;"'!$B$8:$AI$1000"),13,0)=$G$6)*1,"")</f>
        <v/>
      </c>
      <c r="DP9" s="81" t="str">
        <f t="shared" ca="1" si="98"/>
        <v/>
      </c>
      <c r="DQ9" s="81" t="str">
        <f t="shared" ca="1" si="99"/>
        <v/>
      </c>
      <c r="DR9" s="81" t="str">
        <f t="shared" ca="1" si="100"/>
        <v/>
      </c>
      <c r="DS9" s="81" t="str">
        <f t="shared" ca="1" si="101"/>
        <v/>
      </c>
      <c r="DT9" s="81" t="str">
        <f t="shared" ca="1" si="102"/>
        <v/>
      </c>
      <c r="DU9" s="81" t="str">
        <f t="shared" ca="1" si="103"/>
        <v/>
      </c>
      <c r="DV9" s="81" t="str">
        <f t="shared" ca="1" si="104"/>
        <v/>
      </c>
      <c r="DW9" s="81" t="str">
        <f t="shared" ca="1" si="105"/>
        <v/>
      </c>
      <c r="DX9" s="51" t="str">
        <f t="shared" ca="1" si="106"/>
        <v/>
      </c>
      <c r="DY9" s="80" t="str">
        <f t="shared" ca="1" si="107"/>
        <v/>
      </c>
      <c r="DZ9" s="82" t="str">
        <f t="shared" ca="1" si="108"/>
        <v/>
      </c>
      <c r="EA9" s="83" t="str">
        <f t="shared" ca="1" si="109"/>
        <v/>
      </c>
      <c r="EB9" s="79" t="str">
        <f t="shared" ca="1" si="96"/>
        <v/>
      </c>
      <c r="EC9" s="50" t="str">
        <f t="shared" ref="EC9" ca="1" si="442">IFERROR((VLOOKUP($B9,INDIRECT("'"&amp;TEXT(EB$5,"dd-mm-yy")&amp;"'!$B$8:$AI$1000"),13,0)=$G$6)*1,"")</f>
        <v/>
      </c>
      <c r="ED9" s="81" t="str">
        <f t="shared" ca="1" si="111"/>
        <v/>
      </c>
      <c r="EE9" s="81" t="str">
        <f t="shared" ca="1" si="112"/>
        <v/>
      </c>
      <c r="EF9" s="81" t="str">
        <f t="shared" ca="1" si="113"/>
        <v/>
      </c>
      <c r="EG9" s="81" t="str">
        <f t="shared" ca="1" si="114"/>
        <v/>
      </c>
      <c r="EH9" s="81" t="str">
        <f t="shared" ca="1" si="115"/>
        <v/>
      </c>
      <c r="EI9" s="81" t="str">
        <f t="shared" ca="1" si="116"/>
        <v/>
      </c>
      <c r="EJ9" s="81" t="str">
        <f t="shared" ca="1" si="117"/>
        <v/>
      </c>
      <c r="EK9" s="81" t="str">
        <f t="shared" ca="1" si="118"/>
        <v/>
      </c>
      <c r="EL9" s="51" t="str">
        <f t="shared" ca="1" si="119"/>
        <v/>
      </c>
      <c r="EM9" s="80" t="str">
        <f t="shared" ca="1" si="120"/>
        <v/>
      </c>
      <c r="EN9" s="82" t="str">
        <f t="shared" ca="1" si="121"/>
        <v/>
      </c>
      <c r="EO9" s="83" t="str">
        <f t="shared" ca="1" si="122"/>
        <v/>
      </c>
      <c r="EP9" s="79" t="str">
        <f t="shared" ca="1" si="96"/>
        <v/>
      </c>
      <c r="EQ9" s="50" t="str">
        <f t="shared" ref="EQ9" ca="1" si="443">IFERROR((VLOOKUP($B9,INDIRECT("'"&amp;TEXT(EP$5,"dd-mm-yy")&amp;"'!$B$8:$AI$1000"),13,0)=$G$6)*1,"")</f>
        <v/>
      </c>
      <c r="ER9" s="81" t="str">
        <f t="shared" ca="1" si="124"/>
        <v/>
      </c>
      <c r="ES9" s="81" t="str">
        <f t="shared" ca="1" si="125"/>
        <v/>
      </c>
      <c r="ET9" s="81" t="str">
        <f t="shared" ca="1" si="126"/>
        <v/>
      </c>
      <c r="EU9" s="81" t="str">
        <f t="shared" ca="1" si="127"/>
        <v/>
      </c>
      <c r="EV9" s="81" t="str">
        <f t="shared" ca="1" si="128"/>
        <v/>
      </c>
      <c r="EW9" s="81" t="str">
        <f t="shared" ca="1" si="129"/>
        <v/>
      </c>
      <c r="EX9" s="81" t="str">
        <f t="shared" ca="1" si="130"/>
        <v/>
      </c>
      <c r="EY9" s="81" t="str">
        <f t="shared" ca="1" si="131"/>
        <v/>
      </c>
      <c r="EZ9" s="51" t="str">
        <f t="shared" ca="1" si="132"/>
        <v/>
      </c>
      <c r="FA9" s="80" t="str">
        <f t="shared" ca="1" si="133"/>
        <v/>
      </c>
      <c r="FB9" s="82" t="str">
        <f t="shared" ca="1" si="134"/>
        <v/>
      </c>
      <c r="FC9" s="83" t="str">
        <f t="shared" ca="1" si="135"/>
        <v/>
      </c>
      <c r="FD9" s="79" t="str">
        <f t="shared" ca="1" si="417"/>
        <v/>
      </c>
      <c r="FE9" s="50" t="str">
        <f t="shared" ref="FE9" ca="1" si="444">IFERROR((VLOOKUP($B9,INDIRECT("'"&amp;TEXT(FD$5,"dd-mm-yy")&amp;"'!$B$8:$AI$1000"),13,0)=$G$6)*1,"")</f>
        <v/>
      </c>
      <c r="FF9" s="81" t="str">
        <f t="shared" ca="1" si="137"/>
        <v/>
      </c>
      <c r="FG9" s="81" t="str">
        <f t="shared" ca="1" si="138"/>
        <v/>
      </c>
      <c r="FH9" s="81" t="str">
        <f t="shared" ca="1" si="139"/>
        <v/>
      </c>
      <c r="FI9" s="81" t="str">
        <f t="shared" ca="1" si="140"/>
        <v/>
      </c>
      <c r="FJ9" s="81" t="str">
        <f t="shared" ca="1" si="141"/>
        <v/>
      </c>
      <c r="FK9" s="81" t="str">
        <f t="shared" ca="1" si="142"/>
        <v/>
      </c>
      <c r="FL9" s="81" t="str">
        <f t="shared" ca="1" si="143"/>
        <v/>
      </c>
      <c r="FM9" s="81" t="str">
        <f t="shared" ca="1" si="144"/>
        <v/>
      </c>
      <c r="FN9" s="51" t="str">
        <f t="shared" ca="1" si="145"/>
        <v/>
      </c>
      <c r="FO9" s="80" t="str">
        <f t="shared" ca="1" si="146"/>
        <v/>
      </c>
      <c r="FP9" s="82" t="str">
        <f t="shared" ca="1" si="147"/>
        <v/>
      </c>
      <c r="FQ9" s="83" t="str">
        <f t="shared" ca="1" si="148"/>
        <v/>
      </c>
      <c r="FR9" s="79" t="str">
        <f t="shared" ca="1" si="417"/>
        <v/>
      </c>
      <c r="FS9" s="50" t="str">
        <f t="shared" ref="FS9" ca="1" si="445">IFERROR((VLOOKUP($B9,INDIRECT("'"&amp;TEXT(FR$5,"dd-mm-yy")&amp;"'!$B$8:$AI$1000"),13,0)=$G$6)*1,"")</f>
        <v/>
      </c>
      <c r="FT9" s="81" t="str">
        <f t="shared" ca="1" si="151"/>
        <v/>
      </c>
      <c r="FU9" s="81" t="str">
        <f t="shared" ca="1" si="152"/>
        <v/>
      </c>
      <c r="FV9" s="81" t="str">
        <f t="shared" ca="1" si="153"/>
        <v/>
      </c>
      <c r="FW9" s="81" t="str">
        <f t="shared" ca="1" si="154"/>
        <v/>
      </c>
      <c r="FX9" s="81" t="str">
        <f t="shared" ca="1" si="155"/>
        <v/>
      </c>
      <c r="FY9" s="81" t="str">
        <f t="shared" ca="1" si="156"/>
        <v/>
      </c>
      <c r="FZ9" s="81" t="str">
        <f t="shared" ca="1" si="157"/>
        <v/>
      </c>
      <c r="GA9" s="81" t="str">
        <f t="shared" ca="1" si="158"/>
        <v/>
      </c>
      <c r="GB9" s="51" t="str">
        <f t="shared" ca="1" si="159"/>
        <v/>
      </c>
      <c r="GC9" s="80" t="str">
        <f t="shared" ca="1" si="160"/>
        <v/>
      </c>
      <c r="GD9" s="82" t="str">
        <f t="shared" ca="1" si="161"/>
        <v/>
      </c>
      <c r="GE9" s="83" t="str">
        <f t="shared" ca="1" si="162"/>
        <v/>
      </c>
      <c r="GF9" s="79" t="str">
        <f t="shared" ca="1" si="417"/>
        <v/>
      </c>
      <c r="GG9" s="50" t="str">
        <f t="shared" ref="GG9" ca="1" si="446">IFERROR((VLOOKUP($B9,INDIRECT("'"&amp;TEXT(GF$5,"dd-mm-yy")&amp;"'!$B$8:$AI$1000"),13,0)=$G$6)*1,"")</f>
        <v/>
      </c>
      <c r="GH9" s="81" t="str">
        <f t="shared" ca="1" si="164"/>
        <v/>
      </c>
      <c r="GI9" s="81" t="str">
        <f t="shared" ca="1" si="165"/>
        <v/>
      </c>
      <c r="GJ9" s="81" t="str">
        <f t="shared" ca="1" si="166"/>
        <v/>
      </c>
      <c r="GK9" s="81" t="str">
        <f t="shared" ca="1" si="167"/>
        <v/>
      </c>
      <c r="GL9" s="81" t="str">
        <f t="shared" ca="1" si="168"/>
        <v/>
      </c>
      <c r="GM9" s="81" t="str">
        <f t="shared" ca="1" si="169"/>
        <v/>
      </c>
      <c r="GN9" s="81" t="str">
        <f t="shared" ca="1" si="170"/>
        <v/>
      </c>
      <c r="GO9" s="81" t="str">
        <f t="shared" ca="1" si="171"/>
        <v/>
      </c>
      <c r="GP9" s="51" t="str">
        <f t="shared" ca="1" si="172"/>
        <v/>
      </c>
      <c r="GQ9" s="80" t="str">
        <f t="shared" ca="1" si="173"/>
        <v/>
      </c>
      <c r="GR9" s="82" t="str">
        <f t="shared" ca="1" si="174"/>
        <v/>
      </c>
      <c r="GS9" s="83" t="str">
        <f t="shared" ca="1" si="175"/>
        <v/>
      </c>
      <c r="GT9" s="79" t="str">
        <f t="shared" ca="1" si="417"/>
        <v/>
      </c>
      <c r="GU9" s="50" t="str">
        <f t="shared" ref="GU9" ca="1" si="447">IFERROR((VLOOKUP($B9,INDIRECT("'"&amp;TEXT(GT$5,"dd-mm-yy")&amp;"'!$B$8:$AI$1000"),13,0)=$G$6)*1,"")</f>
        <v/>
      </c>
      <c r="GV9" s="81" t="str">
        <f t="shared" ca="1" si="177"/>
        <v/>
      </c>
      <c r="GW9" s="81" t="str">
        <f t="shared" ca="1" si="178"/>
        <v/>
      </c>
      <c r="GX9" s="81" t="str">
        <f t="shared" ca="1" si="179"/>
        <v/>
      </c>
      <c r="GY9" s="81" t="str">
        <f t="shared" ca="1" si="180"/>
        <v/>
      </c>
      <c r="GZ9" s="81" t="str">
        <f t="shared" ca="1" si="181"/>
        <v/>
      </c>
      <c r="HA9" s="81" t="str">
        <f t="shared" ca="1" si="182"/>
        <v/>
      </c>
      <c r="HB9" s="81" t="str">
        <f t="shared" ca="1" si="183"/>
        <v/>
      </c>
      <c r="HC9" s="81" t="str">
        <f t="shared" ca="1" si="184"/>
        <v/>
      </c>
      <c r="HD9" s="51" t="str">
        <f t="shared" ca="1" si="185"/>
        <v/>
      </c>
      <c r="HE9" s="80" t="str">
        <f t="shared" ca="1" si="186"/>
        <v/>
      </c>
      <c r="HF9" s="82" t="str">
        <f t="shared" ca="1" si="187"/>
        <v/>
      </c>
      <c r="HG9" s="83" t="str">
        <f t="shared" ca="1" si="188"/>
        <v/>
      </c>
      <c r="HH9" s="79" t="str">
        <f t="shared" ca="1" si="417"/>
        <v/>
      </c>
      <c r="HI9" s="50" t="str">
        <f t="shared" ref="HI9" ca="1" si="448">IFERROR((VLOOKUP($B9,INDIRECT("'"&amp;TEXT(HH$5,"dd-mm-yy")&amp;"'!$B$8:$AI$1000"),13,0)=$G$6)*1,"")</f>
        <v/>
      </c>
      <c r="HJ9" s="81" t="str">
        <f t="shared" ca="1" si="190"/>
        <v/>
      </c>
      <c r="HK9" s="81" t="str">
        <f t="shared" ca="1" si="191"/>
        <v/>
      </c>
      <c r="HL9" s="81" t="str">
        <f t="shared" ca="1" si="192"/>
        <v/>
      </c>
      <c r="HM9" s="81" t="str">
        <f t="shared" ca="1" si="193"/>
        <v/>
      </c>
      <c r="HN9" s="81" t="str">
        <f t="shared" ca="1" si="194"/>
        <v/>
      </c>
      <c r="HO9" s="81" t="str">
        <f t="shared" ca="1" si="195"/>
        <v/>
      </c>
      <c r="HP9" s="81" t="str">
        <f t="shared" ca="1" si="196"/>
        <v/>
      </c>
      <c r="HQ9" s="81" t="str">
        <f t="shared" ca="1" si="197"/>
        <v/>
      </c>
      <c r="HR9" s="51" t="str">
        <f t="shared" ca="1" si="198"/>
        <v/>
      </c>
      <c r="HS9" s="80" t="str">
        <f t="shared" ca="1" si="199"/>
        <v/>
      </c>
      <c r="HT9" s="82" t="str">
        <f t="shared" ca="1" si="200"/>
        <v/>
      </c>
      <c r="HU9" s="83" t="str">
        <f t="shared" ca="1" si="201"/>
        <v/>
      </c>
      <c r="HV9" s="79" t="str">
        <f t="shared" ca="1" si="149"/>
        <v/>
      </c>
      <c r="HW9" s="50" t="str">
        <f t="shared" ref="HW9" ca="1" si="449">IFERROR((VLOOKUP($B9,INDIRECT("'"&amp;TEXT(HV$5,"dd-mm-yy")&amp;"'!$B$8:$AI$1000"),13,0)=$G$6)*1,"")</f>
        <v/>
      </c>
      <c r="HX9" s="81" t="str">
        <f t="shared" ca="1" si="203"/>
        <v/>
      </c>
      <c r="HY9" s="81" t="str">
        <f t="shared" ca="1" si="204"/>
        <v/>
      </c>
      <c r="HZ9" s="81" t="str">
        <f t="shared" ca="1" si="205"/>
        <v/>
      </c>
      <c r="IA9" s="81" t="str">
        <f t="shared" ca="1" si="206"/>
        <v/>
      </c>
      <c r="IB9" s="81" t="str">
        <f t="shared" ca="1" si="207"/>
        <v/>
      </c>
      <c r="IC9" s="81" t="str">
        <f t="shared" ca="1" si="208"/>
        <v/>
      </c>
      <c r="ID9" s="81" t="str">
        <f t="shared" ca="1" si="209"/>
        <v/>
      </c>
      <c r="IE9" s="81" t="str">
        <f t="shared" ca="1" si="210"/>
        <v/>
      </c>
      <c r="IF9" s="51" t="str">
        <f t="shared" ca="1" si="211"/>
        <v/>
      </c>
      <c r="IG9" s="80" t="str">
        <f t="shared" ca="1" si="212"/>
        <v/>
      </c>
      <c r="IH9" s="82" t="str">
        <f t="shared" ca="1" si="213"/>
        <v/>
      </c>
      <c r="II9" s="83" t="str">
        <f t="shared" ca="1" si="214"/>
        <v/>
      </c>
      <c r="IJ9" s="79" t="str">
        <f t="shared" ca="1" si="215"/>
        <v/>
      </c>
      <c r="IK9" s="50" t="str">
        <f t="shared" ref="IK9" ca="1" si="450">IFERROR((VLOOKUP($B9,INDIRECT("'"&amp;TEXT(IJ$5,"dd-mm-yy")&amp;"'!$B$8:$AI$1000"),13,0)=$G$6)*1,"")</f>
        <v/>
      </c>
      <c r="IL9" s="81" t="str">
        <f t="shared" ca="1" si="217"/>
        <v/>
      </c>
      <c r="IM9" s="81" t="str">
        <f t="shared" ca="1" si="218"/>
        <v/>
      </c>
      <c r="IN9" s="81" t="str">
        <f t="shared" ca="1" si="219"/>
        <v/>
      </c>
      <c r="IO9" s="81" t="str">
        <f t="shared" ca="1" si="220"/>
        <v/>
      </c>
      <c r="IP9" s="81" t="str">
        <f t="shared" ca="1" si="221"/>
        <v/>
      </c>
      <c r="IQ9" s="81" t="str">
        <f t="shared" ca="1" si="222"/>
        <v/>
      </c>
      <c r="IR9" s="81" t="str">
        <f t="shared" ca="1" si="223"/>
        <v/>
      </c>
      <c r="IS9" s="81" t="str">
        <f t="shared" ca="1" si="224"/>
        <v/>
      </c>
      <c r="IT9" s="51" t="str">
        <f t="shared" ca="1" si="225"/>
        <v/>
      </c>
      <c r="IU9" s="80" t="str">
        <f t="shared" ca="1" si="226"/>
        <v/>
      </c>
      <c r="IV9" s="82" t="str">
        <f t="shared" ca="1" si="227"/>
        <v/>
      </c>
      <c r="IW9" s="83" t="str">
        <f t="shared" ca="1" si="228"/>
        <v/>
      </c>
      <c r="IX9" s="79" t="str">
        <f t="shared" ca="1" si="215"/>
        <v/>
      </c>
      <c r="IY9" s="50" t="str">
        <f t="shared" ref="IY9" ca="1" si="451">IFERROR((VLOOKUP($B9,INDIRECT("'"&amp;TEXT(IX$5,"dd-mm-yy")&amp;"'!$B$8:$AI$1000"),13,0)=$G$6)*1,"")</f>
        <v/>
      </c>
      <c r="IZ9" s="81" t="str">
        <f t="shared" ca="1" si="230"/>
        <v/>
      </c>
      <c r="JA9" s="81" t="str">
        <f t="shared" ca="1" si="231"/>
        <v/>
      </c>
      <c r="JB9" s="81" t="str">
        <f t="shared" ca="1" si="232"/>
        <v/>
      </c>
      <c r="JC9" s="81" t="str">
        <f t="shared" ca="1" si="233"/>
        <v/>
      </c>
      <c r="JD9" s="81" t="str">
        <f t="shared" ca="1" si="234"/>
        <v/>
      </c>
      <c r="JE9" s="81" t="str">
        <f t="shared" ca="1" si="235"/>
        <v/>
      </c>
      <c r="JF9" s="81" t="str">
        <f t="shared" ca="1" si="236"/>
        <v/>
      </c>
      <c r="JG9" s="81" t="str">
        <f t="shared" ca="1" si="237"/>
        <v/>
      </c>
      <c r="JH9" s="51" t="str">
        <f t="shared" ca="1" si="238"/>
        <v/>
      </c>
      <c r="JI9" s="80" t="str">
        <f t="shared" ca="1" si="239"/>
        <v/>
      </c>
      <c r="JJ9" s="82" t="str">
        <f t="shared" ca="1" si="240"/>
        <v/>
      </c>
      <c r="JK9" s="83" t="str">
        <f t="shared" ca="1" si="241"/>
        <v/>
      </c>
      <c r="JL9" s="79" t="str">
        <f t="shared" ca="1" si="215"/>
        <v/>
      </c>
      <c r="JM9" s="50" t="str">
        <f t="shared" ref="JM9" ca="1" si="452">IFERROR((VLOOKUP($B9,INDIRECT("'"&amp;TEXT(JL$5,"dd-mm-yy")&amp;"'!$B$8:$AI$1000"),13,0)=$G$6)*1,"")</f>
        <v/>
      </c>
      <c r="JN9" s="81" t="str">
        <f t="shared" ca="1" si="243"/>
        <v/>
      </c>
      <c r="JO9" s="81" t="str">
        <f t="shared" ca="1" si="244"/>
        <v/>
      </c>
      <c r="JP9" s="81" t="str">
        <f t="shared" ca="1" si="245"/>
        <v/>
      </c>
      <c r="JQ9" s="81" t="str">
        <f t="shared" ca="1" si="246"/>
        <v/>
      </c>
      <c r="JR9" s="81" t="str">
        <f t="shared" ca="1" si="247"/>
        <v/>
      </c>
      <c r="JS9" s="81" t="str">
        <f t="shared" ca="1" si="248"/>
        <v/>
      </c>
      <c r="JT9" s="81" t="str">
        <f t="shared" ca="1" si="249"/>
        <v/>
      </c>
      <c r="JU9" s="81" t="str">
        <f t="shared" ca="1" si="250"/>
        <v/>
      </c>
      <c r="JV9" s="51" t="str">
        <f t="shared" ca="1" si="251"/>
        <v/>
      </c>
      <c r="JW9" s="80" t="str">
        <f t="shared" ca="1" si="252"/>
        <v/>
      </c>
      <c r="JX9" s="82" t="str">
        <f t="shared" ca="1" si="253"/>
        <v/>
      </c>
      <c r="JY9" s="83" t="str">
        <f t="shared" ca="1" si="254"/>
        <v/>
      </c>
      <c r="JZ9" s="79" t="str">
        <f t="shared" ca="1" si="215"/>
        <v/>
      </c>
      <c r="KA9" s="50" t="str">
        <f t="shared" ref="KA9" ca="1" si="453">IFERROR((VLOOKUP($B9,INDIRECT("'"&amp;TEXT(JZ$5,"dd-mm-yy")&amp;"'!$B$8:$AI$1000"),13,0)=$G$6)*1,"")</f>
        <v/>
      </c>
      <c r="KB9" s="81" t="str">
        <f t="shared" ca="1" si="256"/>
        <v/>
      </c>
      <c r="KC9" s="81" t="str">
        <f t="shared" ca="1" si="257"/>
        <v/>
      </c>
      <c r="KD9" s="81" t="str">
        <f t="shared" ca="1" si="258"/>
        <v/>
      </c>
      <c r="KE9" s="81" t="str">
        <f t="shared" ca="1" si="259"/>
        <v/>
      </c>
      <c r="KF9" s="81" t="str">
        <f t="shared" ca="1" si="260"/>
        <v/>
      </c>
      <c r="KG9" s="81" t="str">
        <f t="shared" ca="1" si="261"/>
        <v/>
      </c>
      <c r="KH9" s="81" t="str">
        <f t="shared" ca="1" si="262"/>
        <v/>
      </c>
      <c r="KI9" s="81" t="str">
        <f t="shared" ca="1" si="263"/>
        <v/>
      </c>
      <c r="KJ9" s="51" t="str">
        <f t="shared" ca="1" si="264"/>
        <v/>
      </c>
      <c r="KK9" s="80" t="str">
        <f t="shared" ca="1" si="265"/>
        <v/>
      </c>
      <c r="KL9" s="82" t="str">
        <f t="shared" ca="1" si="266"/>
        <v/>
      </c>
      <c r="KM9" s="83" t="str">
        <f t="shared" ca="1" si="267"/>
        <v/>
      </c>
      <c r="KN9" s="79" t="str">
        <f t="shared" ca="1" si="428"/>
        <v/>
      </c>
      <c r="KO9" s="50" t="str">
        <f t="shared" ref="KO9" ca="1" si="454">IFERROR((VLOOKUP($B9,INDIRECT("'"&amp;TEXT(KN$5,"dd-mm-yy")&amp;"'!$B$8:$AI$1000"),13,0)=$G$6)*1,"")</f>
        <v/>
      </c>
      <c r="KP9" s="81" t="str">
        <f t="shared" ca="1" si="269"/>
        <v/>
      </c>
      <c r="KQ9" s="81" t="str">
        <f t="shared" ca="1" si="270"/>
        <v/>
      </c>
      <c r="KR9" s="81" t="str">
        <f t="shared" ca="1" si="271"/>
        <v/>
      </c>
      <c r="KS9" s="81" t="str">
        <f t="shared" ca="1" si="272"/>
        <v/>
      </c>
      <c r="KT9" s="81" t="str">
        <f t="shared" ca="1" si="273"/>
        <v/>
      </c>
      <c r="KU9" s="81" t="str">
        <f t="shared" ca="1" si="274"/>
        <v/>
      </c>
      <c r="KV9" s="81" t="str">
        <f t="shared" ca="1" si="275"/>
        <v/>
      </c>
      <c r="KW9" s="81" t="str">
        <f t="shared" ca="1" si="276"/>
        <v/>
      </c>
      <c r="KX9" s="51" t="str">
        <f t="shared" ca="1" si="277"/>
        <v/>
      </c>
      <c r="KY9" s="80" t="str">
        <f t="shared" ca="1" si="278"/>
        <v/>
      </c>
      <c r="KZ9" s="82" t="str">
        <f t="shared" ca="1" si="279"/>
        <v/>
      </c>
      <c r="LA9" s="83" t="str">
        <f t="shared" ca="1" si="280"/>
        <v/>
      </c>
      <c r="LB9" s="79" t="str">
        <f t="shared" ca="1" si="428"/>
        <v/>
      </c>
      <c r="LC9" s="50" t="str">
        <f t="shared" ref="LC9" ca="1" si="455">IFERROR((VLOOKUP($B9,INDIRECT("'"&amp;TEXT(LB$5,"dd-mm-yy")&amp;"'!$B$8:$AI$1000"),13,0)=$G$6)*1,"")</f>
        <v/>
      </c>
      <c r="LD9" s="81" t="str">
        <f t="shared" ca="1" si="283"/>
        <v/>
      </c>
      <c r="LE9" s="81" t="str">
        <f t="shared" ca="1" si="284"/>
        <v/>
      </c>
      <c r="LF9" s="81" t="str">
        <f t="shared" ca="1" si="285"/>
        <v/>
      </c>
      <c r="LG9" s="81" t="str">
        <f t="shared" ca="1" si="286"/>
        <v/>
      </c>
      <c r="LH9" s="81" t="str">
        <f t="shared" ca="1" si="287"/>
        <v/>
      </c>
      <c r="LI9" s="81" t="str">
        <f t="shared" ca="1" si="288"/>
        <v/>
      </c>
      <c r="LJ9" s="81" t="str">
        <f t="shared" ca="1" si="289"/>
        <v/>
      </c>
      <c r="LK9" s="81" t="str">
        <f t="shared" ca="1" si="290"/>
        <v/>
      </c>
      <c r="LL9" s="51" t="str">
        <f t="shared" ca="1" si="291"/>
        <v/>
      </c>
      <c r="LM9" s="80" t="str">
        <f t="shared" ca="1" si="292"/>
        <v/>
      </c>
      <c r="LN9" s="82" t="str">
        <f t="shared" ca="1" si="293"/>
        <v/>
      </c>
      <c r="LO9" s="83" t="str">
        <f t="shared" ca="1" si="294"/>
        <v/>
      </c>
      <c r="LP9" s="79" t="str">
        <f t="shared" ca="1" si="428"/>
        <v/>
      </c>
      <c r="LQ9" s="50" t="str">
        <f t="shared" ref="LQ9" ca="1" si="456">IFERROR((VLOOKUP($B9,INDIRECT("'"&amp;TEXT(LP$5,"dd-mm-yy")&amp;"'!$B$8:$AI$1000"),13,0)=$G$6)*1,"")</f>
        <v/>
      </c>
      <c r="LR9" s="81" t="str">
        <f t="shared" ca="1" si="296"/>
        <v/>
      </c>
      <c r="LS9" s="81" t="str">
        <f t="shared" ca="1" si="297"/>
        <v/>
      </c>
      <c r="LT9" s="81" t="str">
        <f t="shared" ca="1" si="298"/>
        <v/>
      </c>
      <c r="LU9" s="81" t="str">
        <f t="shared" ca="1" si="299"/>
        <v/>
      </c>
      <c r="LV9" s="81" t="str">
        <f t="shared" ca="1" si="300"/>
        <v/>
      </c>
      <c r="LW9" s="81" t="str">
        <f t="shared" ca="1" si="301"/>
        <v/>
      </c>
      <c r="LX9" s="81" t="str">
        <f t="shared" ca="1" si="302"/>
        <v/>
      </c>
      <c r="LY9" s="81" t="str">
        <f t="shared" ca="1" si="303"/>
        <v/>
      </c>
      <c r="LZ9" s="51" t="str">
        <f t="shared" ca="1" si="304"/>
        <v/>
      </c>
      <c r="MA9" s="80" t="str">
        <f t="shared" ca="1" si="305"/>
        <v/>
      </c>
      <c r="MB9" s="82" t="str">
        <f t="shared" ca="1" si="306"/>
        <v/>
      </c>
      <c r="MC9" s="83" t="str">
        <f t="shared" ca="1" si="307"/>
        <v/>
      </c>
      <c r="MD9" s="79" t="str">
        <f t="shared" ca="1" si="428"/>
        <v/>
      </c>
      <c r="ME9" s="50" t="str">
        <f t="shared" ref="ME9" ca="1" si="457">IFERROR((VLOOKUP($B9,INDIRECT("'"&amp;TEXT(MD$5,"dd-mm-yy")&amp;"'!$B$8:$AI$1000"),13,0)=$G$6)*1,"")</f>
        <v/>
      </c>
      <c r="MF9" s="81" t="str">
        <f t="shared" ca="1" si="309"/>
        <v/>
      </c>
      <c r="MG9" s="81" t="str">
        <f t="shared" ca="1" si="310"/>
        <v/>
      </c>
      <c r="MH9" s="81" t="str">
        <f t="shared" ca="1" si="311"/>
        <v/>
      </c>
      <c r="MI9" s="81" t="str">
        <f t="shared" ca="1" si="312"/>
        <v/>
      </c>
      <c r="MJ9" s="81" t="str">
        <f t="shared" ca="1" si="313"/>
        <v/>
      </c>
      <c r="MK9" s="81" t="str">
        <f t="shared" ca="1" si="314"/>
        <v/>
      </c>
      <c r="ML9" s="81" t="str">
        <f t="shared" ca="1" si="315"/>
        <v/>
      </c>
      <c r="MM9" s="81" t="str">
        <f t="shared" ca="1" si="316"/>
        <v/>
      </c>
      <c r="MN9" s="51" t="str">
        <f t="shared" ca="1" si="317"/>
        <v/>
      </c>
      <c r="MO9" s="80" t="str">
        <f t="shared" ca="1" si="318"/>
        <v/>
      </c>
      <c r="MP9" s="82" t="str">
        <f t="shared" ca="1" si="319"/>
        <v/>
      </c>
      <c r="MQ9" s="83" t="str">
        <f t="shared" ca="1" si="320"/>
        <v/>
      </c>
      <c r="MR9" s="79" t="str">
        <f t="shared" ca="1" si="428"/>
        <v/>
      </c>
      <c r="MS9" s="50" t="str">
        <f t="shared" ref="MS9" ca="1" si="458">IFERROR((VLOOKUP($B9,INDIRECT("'"&amp;TEXT(MR$5,"dd-mm-yy")&amp;"'!$B$8:$AI$1000"),13,0)=$G$6)*1,"")</f>
        <v/>
      </c>
      <c r="MT9" s="81" t="str">
        <f t="shared" ca="1" si="322"/>
        <v/>
      </c>
      <c r="MU9" s="81" t="str">
        <f t="shared" ca="1" si="323"/>
        <v/>
      </c>
      <c r="MV9" s="81" t="str">
        <f t="shared" ca="1" si="324"/>
        <v/>
      </c>
      <c r="MW9" s="81" t="str">
        <f t="shared" ca="1" si="325"/>
        <v/>
      </c>
      <c r="MX9" s="81" t="str">
        <f t="shared" ca="1" si="326"/>
        <v/>
      </c>
      <c r="MY9" s="81" t="str">
        <f t="shared" ca="1" si="327"/>
        <v/>
      </c>
      <c r="MZ9" s="81" t="str">
        <f t="shared" ca="1" si="328"/>
        <v/>
      </c>
      <c r="NA9" s="81" t="str">
        <f t="shared" ca="1" si="329"/>
        <v/>
      </c>
      <c r="NB9" s="51" t="str">
        <f t="shared" ca="1" si="330"/>
        <v/>
      </c>
      <c r="NC9" s="80" t="str">
        <f t="shared" ca="1" si="331"/>
        <v/>
      </c>
      <c r="ND9" s="82" t="str">
        <f t="shared" ca="1" si="332"/>
        <v/>
      </c>
      <c r="NE9" s="83" t="str">
        <f t="shared" ca="1" si="333"/>
        <v/>
      </c>
      <c r="NF9" s="79" t="str">
        <f t="shared" ca="1" si="281"/>
        <v/>
      </c>
      <c r="NG9" s="50" t="str">
        <f t="shared" ref="NG9" ca="1" si="459">IFERROR((VLOOKUP($B9,INDIRECT("'"&amp;TEXT(NF$5,"dd-mm-yy")&amp;"'!$B$8:$AI$1000"),13,0)=$G$6)*1,"")</f>
        <v/>
      </c>
      <c r="NH9" s="81" t="str">
        <f t="shared" ca="1" si="335"/>
        <v/>
      </c>
      <c r="NI9" s="81" t="str">
        <f t="shared" ca="1" si="336"/>
        <v/>
      </c>
      <c r="NJ9" s="81" t="str">
        <f t="shared" ca="1" si="337"/>
        <v/>
      </c>
      <c r="NK9" s="81" t="str">
        <f t="shared" ca="1" si="338"/>
        <v/>
      </c>
      <c r="NL9" s="81" t="str">
        <f t="shared" ca="1" si="339"/>
        <v/>
      </c>
      <c r="NM9" s="81" t="str">
        <f t="shared" ca="1" si="340"/>
        <v/>
      </c>
      <c r="NN9" s="81" t="str">
        <f t="shared" ca="1" si="341"/>
        <v/>
      </c>
      <c r="NO9" s="81" t="str">
        <f t="shared" ca="1" si="342"/>
        <v/>
      </c>
      <c r="NP9" s="51" t="str">
        <f t="shared" ca="1" si="343"/>
        <v/>
      </c>
      <c r="NQ9" s="80" t="str">
        <f t="shared" ca="1" si="344"/>
        <v/>
      </c>
      <c r="NR9" s="82" t="str">
        <f t="shared" ca="1" si="345"/>
        <v/>
      </c>
      <c r="NS9" s="83" t="str">
        <f t="shared" ca="1" si="346"/>
        <v/>
      </c>
      <c r="NT9" s="79" t="str">
        <f t="shared" ca="1" si="347"/>
        <v/>
      </c>
      <c r="NU9" s="50" t="str">
        <f t="shared" ref="NU9" ca="1" si="460">IFERROR((VLOOKUP($B9,INDIRECT("'"&amp;TEXT(NT$5,"dd-mm-yy")&amp;"'!$B$8:$AI$1000"),13,0)=$G$6)*1,"")</f>
        <v/>
      </c>
      <c r="NV9" s="81" t="str">
        <f t="shared" ca="1" si="349"/>
        <v/>
      </c>
      <c r="NW9" s="81" t="str">
        <f t="shared" ca="1" si="350"/>
        <v/>
      </c>
      <c r="NX9" s="81" t="str">
        <f t="shared" ca="1" si="351"/>
        <v/>
      </c>
      <c r="NY9" s="81" t="str">
        <f t="shared" ca="1" si="352"/>
        <v/>
      </c>
      <c r="NZ9" s="81" t="str">
        <f t="shared" ca="1" si="353"/>
        <v/>
      </c>
      <c r="OA9" s="81" t="str">
        <f t="shared" ca="1" si="354"/>
        <v/>
      </c>
      <c r="OB9" s="81" t="str">
        <f t="shared" ca="1" si="355"/>
        <v/>
      </c>
      <c r="OC9" s="81" t="str">
        <f t="shared" ca="1" si="356"/>
        <v/>
      </c>
      <c r="OD9" s="51" t="str">
        <f t="shared" ca="1" si="357"/>
        <v/>
      </c>
      <c r="OE9" s="80" t="str">
        <f t="shared" ca="1" si="358"/>
        <v/>
      </c>
      <c r="OF9" s="82" t="str">
        <f t="shared" ca="1" si="359"/>
        <v/>
      </c>
      <c r="OG9" s="83" t="str">
        <f t="shared" ca="1" si="360"/>
        <v/>
      </c>
      <c r="OH9" s="79" t="str">
        <f t="shared" ca="1" si="347"/>
        <v/>
      </c>
      <c r="OI9" s="50" t="str">
        <f t="shared" ref="OI9" ca="1" si="461">IFERROR((VLOOKUP($B9,INDIRECT("'"&amp;TEXT(OH$5,"dd-mm-yy")&amp;"'!$B$8:$AI$1000"),13,0)=$G$6)*1,"")</f>
        <v/>
      </c>
      <c r="OJ9" s="81" t="str">
        <f t="shared" ca="1" si="362"/>
        <v/>
      </c>
      <c r="OK9" s="81" t="str">
        <f t="shared" ca="1" si="363"/>
        <v/>
      </c>
      <c r="OL9" s="81" t="str">
        <f t="shared" ca="1" si="364"/>
        <v/>
      </c>
      <c r="OM9" s="81" t="str">
        <f t="shared" ca="1" si="365"/>
        <v/>
      </c>
      <c r="ON9" s="81" t="str">
        <f t="shared" ca="1" si="366"/>
        <v/>
      </c>
      <c r="OO9" s="81" t="str">
        <f t="shared" ca="1" si="367"/>
        <v/>
      </c>
      <c r="OP9" s="81" t="str">
        <f t="shared" ca="1" si="368"/>
        <v/>
      </c>
      <c r="OQ9" s="81" t="str">
        <f t="shared" ca="1" si="369"/>
        <v/>
      </c>
      <c r="OR9" s="51" t="str">
        <f t="shared" ca="1" si="370"/>
        <v/>
      </c>
      <c r="OS9" s="80" t="str">
        <f t="shared" ca="1" si="371"/>
        <v/>
      </c>
      <c r="OT9" s="82" t="str">
        <f t="shared" ca="1" si="372"/>
        <v/>
      </c>
      <c r="OU9" s="83" t="str">
        <f t="shared" ca="1" si="373"/>
        <v/>
      </c>
      <c r="OV9" s="79" t="str">
        <f t="shared" ca="1" si="347"/>
        <v/>
      </c>
      <c r="OW9" s="50" t="str">
        <f t="shared" ref="OW9" ca="1" si="462">IFERROR((VLOOKUP($B9,INDIRECT("'"&amp;TEXT(OV$5,"dd-mm-yy")&amp;"'!$B$8:$AI$1000"),13,0)=$G$6)*1,"")</f>
        <v/>
      </c>
      <c r="OX9" s="81" t="str">
        <f t="shared" ca="1" si="375"/>
        <v/>
      </c>
      <c r="OY9" s="81" t="str">
        <f t="shared" ca="1" si="376"/>
        <v/>
      </c>
      <c r="OZ9" s="81" t="str">
        <f t="shared" ca="1" si="377"/>
        <v/>
      </c>
      <c r="PA9" s="81" t="str">
        <f t="shared" ca="1" si="378"/>
        <v/>
      </c>
      <c r="PB9" s="81" t="str">
        <f t="shared" ca="1" si="379"/>
        <v/>
      </c>
      <c r="PC9" s="81" t="str">
        <f t="shared" ca="1" si="380"/>
        <v/>
      </c>
      <c r="PD9" s="81" t="str">
        <f t="shared" ca="1" si="381"/>
        <v/>
      </c>
      <c r="PE9" s="81" t="str">
        <f t="shared" ca="1" si="382"/>
        <v/>
      </c>
      <c r="PF9" s="51" t="str">
        <f t="shared" ca="1" si="383"/>
        <v/>
      </c>
      <c r="PG9" s="80" t="str">
        <f t="shared" ca="1" si="384"/>
        <v/>
      </c>
      <c r="PH9" s="82" t="str">
        <f t="shared" ca="1" si="385"/>
        <v/>
      </c>
      <c r="PI9" s="83" t="str">
        <f t="shared" ca="1" si="386"/>
        <v/>
      </c>
      <c r="PJ9" s="79" t="str">
        <f t="shared" ca="1" si="347"/>
        <v/>
      </c>
      <c r="PK9" s="50" t="str">
        <f t="shared" ref="PK9" ca="1" si="463">IFERROR((VLOOKUP($B9,INDIRECT("'"&amp;TEXT(PJ$5,"dd-mm-yy")&amp;"'!$B$8:$AI$1000"),13,0)=$G$6)*1,"")</f>
        <v/>
      </c>
      <c r="PL9" s="81" t="str">
        <f t="shared" ca="1" si="388"/>
        <v/>
      </c>
      <c r="PM9" s="81" t="str">
        <f t="shared" ca="1" si="389"/>
        <v/>
      </c>
      <c r="PN9" s="81" t="str">
        <f t="shared" ca="1" si="390"/>
        <v/>
      </c>
      <c r="PO9" s="81" t="str">
        <f t="shared" ca="1" si="391"/>
        <v/>
      </c>
      <c r="PP9" s="81" t="str">
        <f t="shared" ca="1" si="392"/>
        <v/>
      </c>
      <c r="PQ9" s="81" t="str">
        <f t="shared" ca="1" si="393"/>
        <v/>
      </c>
      <c r="PR9" s="81" t="str">
        <f t="shared" ca="1" si="394"/>
        <v/>
      </c>
      <c r="PS9" s="81" t="str">
        <f t="shared" ca="1" si="395"/>
        <v/>
      </c>
      <c r="PT9" s="51" t="str">
        <f t="shared" ca="1" si="396"/>
        <v/>
      </c>
      <c r="PU9" s="80" t="str">
        <f t="shared" ca="1" si="397"/>
        <v/>
      </c>
      <c r="PV9" s="82" t="str">
        <f t="shared" ca="1" si="398"/>
        <v/>
      </c>
      <c r="PW9" s="83" t="str">
        <f t="shared" ca="1" si="399"/>
        <v/>
      </c>
      <c r="PX9" s="79" t="str">
        <f t="shared" ca="1" si="347"/>
        <v/>
      </c>
      <c r="PY9" s="50" t="str">
        <f t="shared" ref="PY9" ca="1" si="464">IFERROR((VLOOKUP($B9,INDIRECT("'"&amp;TEXT(PX$5,"dd-mm-yy")&amp;"'!$B$8:$AI$1000"),13,0)=$G$6)*1,"")</f>
        <v/>
      </c>
      <c r="PZ9" s="81" t="str">
        <f t="shared" ca="1" si="401"/>
        <v/>
      </c>
      <c r="QA9" s="81" t="str">
        <f t="shared" ca="1" si="402"/>
        <v/>
      </c>
      <c r="QB9" s="81" t="str">
        <f t="shared" ca="1" si="403"/>
        <v/>
      </c>
      <c r="QC9" s="81" t="str">
        <f t="shared" ca="1" si="404"/>
        <v/>
      </c>
      <c r="QD9" s="81" t="str">
        <f t="shared" ca="1" si="405"/>
        <v/>
      </c>
      <c r="QE9" s="81" t="str">
        <f t="shared" ca="1" si="406"/>
        <v/>
      </c>
      <c r="QF9" s="81" t="str">
        <f t="shared" ca="1" si="407"/>
        <v/>
      </c>
      <c r="QG9" s="81" t="str">
        <f t="shared" ca="1" si="408"/>
        <v/>
      </c>
      <c r="QH9" s="51" t="str">
        <f t="shared" ca="1" si="409"/>
        <v/>
      </c>
      <c r="QI9" s="80" t="str">
        <f t="shared" ca="1" si="410"/>
        <v/>
      </c>
      <c r="QJ9" s="82" t="str">
        <f t="shared" ca="1" si="411"/>
        <v/>
      </c>
      <c r="QK9" s="83" t="str">
        <f t="shared" ca="1" si="412"/>
        <v/>
      </c>
    </row>
    <row r="10" spans="2:453" ht="14.45" customHeight="1" x14ac:dyDescent="0.3">
      <c r="B10" s="72" t="str">
        <f>Colaboradores!B8</f>
        <v>2180</v>
      </c>
      <c r="C10" s="71" t="str">
        <f>Colaboradores!C8</f>
        <v>Zuzunaga Fernández, José</v>
      </c>
      <c r="D10" s="90">
        <f t="shared" ca="1" si="0"/>
        <v>0</v>
      </c>
      <c r="E10" s="91">
        <f t="shared" ca="1" si="1"/>
        <v>0</v>
      </c>
      <c r="F10" s="54" t="str">
        <f t="shared" ca="1" si="2"/>
        <v/>
      </c>
      <c r="G10" s="52" t="str">
        <f t="shared" ca="1" si="2"/>
        <v/>
      </c>
      <c r="H10" s="81" t="str">
        <f t="shared" ca="1" si="2"/>
        <v/>
      </c>
      <c r="I10" s="81" t="str">
        <f t="shared" ca="1" si="2"/>
        <v/>
      </c>
      <c r="J10" s="81" t="str">
        <f t="shared" ca="1" si="2"/>
        <v/>
      </c>
      <c r="K10" s="81" t="str">
        <f t="shared" ca="1" si="2"/>
        <v/>
      </c>
      <c r="L10" s="81" t="str">
        <f t="shared" ca="1" si="2"/>
        <v/>
      </c>
      <c r="M10" s="81" t="str">
        <f t="shared" ca="1" si="2"/>
        <v/>
      </c>
      <c r="N10" s="81" t="str">
        <f t="shared" ca="1" si="2"/>
        <v/>
      </c>
      <c r="O10" s="81" t="str">
        <f t="shared" ca="1" si="2"/>
        <v/>
      </c>
      <c r="P10" s="53" t="str">
        <f t="shared" ca="1" si="2"/>
        <v/>
      </c>
      <c r="Q10" s="28" t="str">
        <f t="shared" ca="1" si="2"/>
        <v/>
      </c>
      <c r="R10" s="82" t="str">
        <f t="shared" ca="1" si="2"/>
        <v/>
      </c>
      <c r="S10" s="83" t="str">
        <f t="shared" ca="1" si="2"/>
        <v/>
      </c>
      <c r="T10" s="79" t="str">
        <f t="shared" ca="1" si="3"/>
        <v/>
      </c>
      <c r="U10" s="50" t="str">
        <f t="shared" ca="1" si="4"/>
        <v/>
      </c>
      <c r="V10" s="81" t="str">
        <f t="shared" ca="1" si="5"/>
        <v/>
      </c>
      <c r="W10" s="81" t="str">
        <f t="shared" ca="1" si="6"/>
        <v/>
      </c>
      <c r="X10" s="81" t="str">
        <f t="shared" ca="1" si="7"/>
        <v/>
      </c>
      <c r="Y10" s="81" t="str">
        <f t="shared" ca="1" si="8"/>
        <v/>
      </c>
      <c r="Z10" s="81" t="str">
        <f t="shared" ca="1" si="9"/>
        <v/>
      </c>
      <c r="AA10" s="81" t="str">
        <f t="shared" ca="1" si="10"/>
        <v/>
      </c>
      <c r="AB10" s="81" t="str">
        <f t="shared" ca="1" si="11"/>
        <v/>
      </c>
      <c r="AC10" s="81" t="str">
        <f t="shared" ca="1" si="12"/>
        <v/>
      </c>
      <c r="AD10" s="51" t="str">
        <f t="shared" ca="1" si="13"/>
        <v/>
      </c>
      <c r="AE10" s="80" t="str">
        <f t="shared" ca="1" si="14"/>
        <v/>
      </c>
      <c r="AF10" s="82" t="str">
        <f t="shared" ca="1" si="15"/>
        <v/>
      </c>
      <c r="AG10" s="83" t="str">
        <f t="shared" ca="1" si="16"/>
        <v/>
      </c>
      <c r="AH10" s="79" t="str">
        <f t="shared" ca="1" si="17"/>
        <v/>
      </c>
      <c r="AI10" s="50" t="str">
        <f t="shared" ca="1" si="18"/>
        <v/>
      </c>
      <c r="AJ10" s="81" t="str">
        <f t="shared" ca="1" si="19"/>
        <v/>
      </c>
      <c r="AK10" s="81" t="str">
        <f t="shared" ca="1" si="20"/>
        <v/>
      </c>
      <c r="AL10" s="81" t="str">
        <f t="shared" ca="1" si="21"/>
        <v/>
      </c>
      <c r="AM10" s="81" t="str">
        <f t="shared" ca="1" si="22"/>
        <v/>
      </c>
      <c r="AN10" s="81" t="str">
        <f t="shared" ca="1" si="23"/>
        <v/>
      </c>
      <c r="AO10" s="81" t="str">
        <f t="shared" ca="1" si="24"/>
        <v/>
      </c>
      <c r="AP10" s="81" t="str">
        <f t="shared" ca="1" si="25"/>
        <v/>
      </c>
      <c r="AQ10" s="81" t="str">
        <f t="shared" ca="1" si="26"/>
        <v/>
      </c>
      <c r="AR10" s="51" t="str">
        <f t="shared" ca="1" si="27"/>
        <v/>
      </c>
      <c r="AS10" s="80" t="str">
        <f t="shared" ca="1" si="28"/>
        <v/>
      </c>
      <c r="AT10" s="82" t="str">
        <f t="shared" ca="1" si="29"/>
        <v/>
      </c>
      <c r="AU10" s="83" t="str">
        <f t="shared" ca="1" si="30"/>
        <v/>
      </c>
      <c r="AV10" s="79" t="str">
        <f t="shared" ca="1" si="31"/>
        <v/>
      </c>
      <c r="AW10" s="50" t="str">
        <f t="shared" ca="1" si="32"/>
        <v/>
      </c>
      <c r="AX10" s="81" t="str">
        <f t="shared" ca="1" si="33"/>
        <v/>
      </c>
      <c r="AY10" s="81" t="str">
        <f t="shared" ca="1" si="34"/>
        <v/>
      </c>
      <c r="AZ10" s="81" t="str">
        <f t="shared" ca="1" si="35"/>
        <v/>
      </c>
      <c r="BA10" s="81" t="str">
        <f t="shared" ca="1" si="36"/>
        <v/>
      </c>
      <c r="BB10" s="81" t="str">
        <f t="shared" ca="1" si="37"/>
        <v/>
      </c>
      <c r="BC10" s="81" t="str">
        <f t="shared" ca="1" si="38"/>
        <v/>
      </c>
      <c r="BD10" s="81" t="str">
        <f t="shared" ca="1" si="39"/>
        <v/>
      </c>
      <c r="BE10" s="81" t="str">
        <f t="shared" ca="1" si="40"/>
        <v/>
      </c>
      <c r="BF10" s="51" t="str">
        <f t="shared" ca="1" si="41"/>
        <v/>
      </c>
      <c r="BG10" s="80" t="str">
        <f t="shared" ca="1" si="42"/>
        <v/>
      </c>
      <c r="BH10" s="82" t="str">
        <f t="shared" ca="1" si="43"/>
        <v/>
      </c>
      <c r="BI10" s="83" t="str">
        <f t="shared" ca="1" si="44"/>
        <v/>
      </c>
      <c r="BJ10" s="79" t="str">
        <f t="shared" ca="1" si="45"/>
        <v/>
      </c>
      <c r="BK10" s="50" t="str">
        <f t="shared" ca="1" si="46"/>
        <v/>
      </c>
      <c r="BL10" s="81" t="str">
        <f t="shared" ca="1" si="47"/>
        <v/>
      </c>
      <c r="BM10" s="81" t="str">
        <f t="shared" ca="1" si="48"/>
        <v/>
      </c>
      <c r="BN10" s="81" t="str">
        <f t="shared" ca="1" si="49"/>
        <v/>
      </c>
      <c r="BO10" s="81" t="str">
        <f t="shared" ca="1" si="50"/>
        <v/>
      </c>
      <c r="BP10" s="81" t="str">
        <f t="shared" ca="1" si="51"/>
        <v/>
      </c>
      <c r="BQ10" s="81" t="str">
        <f t="shared" ca="1" si="52"/>
        <v/>
      </c>
      <c r="BR10" s="81" t="str">
        <f t="shared" ca="1" si="53"/>
        <v/>
      </c>
      <c r="BS10" s="81" t="str">
        <f t="shared" ca="1" si="54"/>
        <v/>
      </c>
      <c r="BT10" s="51" t="str">
        <f t="shared" ca="1" si="55"/>
        <v/>
      </c>
      <c r="BU10" s="80" t="str">
        <f t="shared" ca="1" si="56"/>
        <v/>
      </c>
      <c r="BV10" s="82" t="str">
        <f t="shared" ca="1" si="57"/>
        <v/>
      </c>
      <c r="BW10" s="83" t="str">
        <f t="shared" ca="1" si="58"/>
        <v/>
      </c>
      <c r="BX10" s="79" t="str">
        <f t="shared" ca="1" si="45"/>
        <v/>
      </c>
      <c r="BY10" s="50" t="str">
        <f t="shared" ca="1" si="46"/>
        <v/>
      </c>
      <c r="BZ10" s="81" t="str">
        <f t="shared" ca="1" si="59"/>
        <v/>
      </c>
      <c r="CA10" s="81" t="str">
        <f t="shared" ca="1" si="60"/>
        <v/>
      </c>
      <c r="CB10" s="81" t="str">
        <f t="shared" ca="1" si="61"/>
        <v/>
      </c>
      <c r="CC10" s="81" t="str">
        <f t="shared" ca="1" si="62"/>
        <v/>
      </c>
      <c r="CD10" s="81" t="str">
        <f t="shared" ca="1" si="63"/>
        <v/>
      </c>
      <c r="CE10" s="81" t="str">
        <f t="shared" ca="1" si="64"/>
        <v/>
      </c>
      <c r="CF10" s="81" t="str">
        <f t="shared" ca="1" si="65"/>
        <v/>
      </c>
      <c r="CG10" s="81" t="str">
        <f t="shared" ca="1" si="66"/>
        <v/>
      </c>
      <c r="CH10" s="51" t="str">
        <f t="shared" ca="1" si="67"/>
        <v/>
      </c>
      <c r="CI10" s="80" t="str">
        <f t="shared" ca="1" si="68"/>
        <v/>
      </c>
      <c r="CJ10" s="82" t="str">
        <f t="shared" ca="1" si="69"/>
        <v/>
      </c>
      <c r="CK10" s="83" t="str">
        <f t="shared" ca="1" si="70"/>
        <v/>
      </c>
      <c r="CL10" s="79" t="str">
        <f t="shared" ca="1" si="45"/>
        <v/>
      </c>
      <c r="CM10" s="50" t="str">
        <f t="shared" ca="1" si="46"/>
        <v/>
      </c>
      <c r="CN10" s="81" t="str">
        <f t="shared" ca="1" si="71"/>
        <v/>
      </c>
      <c r="CO10" s="81" t="str">
        <f t="shared" ca="1" si="72"/>
        <v/>
      </c>
      <c r="CP10" s="81" t="str">
        <f t="shared" ca="1" si="73"/>
        <v/>
      </c>
      <c r="CQ10" s="81" t="str">
        <f t="shared" ca="1" si="74"/>
        <v/>
      </c>
      <c r="CR10" s="81" t="str">
        <f t="shared" ca="1" si="75"/>
        <v/>
      </c>
      <c r="CS10" s="81" t="str">
        <f t="shared" ca="1" si="76"/>
        <v/>
      </c>
      <c r="CT10" s="81" t="str">
        <f t="shared" ca="1" si="77"/>
        <v/>
      </c>
      <c r="CU10" s="81" t="str">
        <f t="shared" ca="1" si="78"/>
        <v/>
      </c>
      <c r="CV10" s="51" t="str">
        <f t="shared" ca="1" si="79"/>
        <v/>
      </c>
      <c r="CW10" s="80" t="str">
        <f t="shared" ca="1" si="80"/>
        <v/>
      </c>
      <c r="CX10" s="82" t="str">
        <f t="shared" ca="1" si="81"/>
        <v/>
      </c>
      <c r="CY10" s="83" t="str">
        <f t="shared" ca="1" si="82"/>
        <v/>
      </c>
      <c r="CZ10" s="79" t="str">
        <f t="shared" ca="1" si="96"/>
        <v/>
      </c>
      <c r="DA10" s="50" t="str">
        <f t="shared" ref="DA10" ca="1" si="465">IFERROR((VLOOKUP($B10,INDIRECT("'"&amp;TEXT(CZ$5,"dd-mm-yy")&amp;"'!$B$8:$AI$1000"),13,0)=$G$6)*1,"")</f>
        <v/>
      </c>
      <c r="DB10" s="81" t="str">
        <f t="shared" ca="1" si="84"/>
        <v/>
      </c>
      <c r="DC10" s="81" t="str">
        <f t="shared" ca="1" si="85"/>
        <v/>
      </c>
      <c r="DD10" s="81" t="str">
        <f t="shared" ca="1" si="86"/>
        <v/>
      </c>
      <c r="DE10" s="81" t="str">
        <f t="shared" ca="1" si="87"/>
        <v/>
      </c>
      <c r="DF10" s="81" t="str">
        <f t="shared" ca="1" si="88"/>
        <v/>
      </c>
      <c r="DG10" s="81" t="str">
        <f t="shared" ca="1" si="89"/>
        <v/>
      </c>
      <c r="DH10" s="81" t="str">
        <f t="shared" ca="1" si="90"/>
        <v/>
      </c>
      <c r="DI10" s="81" t="str">
        <f t="shared" ca="1" si="91"/>
        <v/>
      </c>
      <c r="DJ10" s="51" t="str">
        <f t="shared" ca="1" si="92"/>
        <v/>
      </c>
      <c r="DK10" s="80" t="str">
        <f t="shared" ca="1" si="93"/>
        <v/>
      </c>
      <c r="DL10" s="82" t="str">
        <f t="shared" ca="1" si="94"/>
        <v/>
      </c>
      <c r="DM10" s="83" t="str">
        <f t="shared" ca="1" si="95"/>
        <v/>
      </c>
      <c r="DN10" s="79" t="str">
        <f t="shared" ca="1" si="96"/>
        <v/>
      </c>
      <c r="DO10" s="50" t="str">
        <f t="shared" ref="DO10" ca="1" si="466">IFERROR((VLOOKUP($B10,INDIRECT("'"&amp;TEXT(DN$5,"dd-mm-yy")&amp;"'!$B$8:$AI$1000"),13,0)=$G$6)*1,"")</f>
        <v/>
      </c>
      <c r="DP10" s="81" t="str">
        <f t="shared" ca="1" si="98"/>
        <v/>
      </c>
      <c r="DQ10" s="81" t="str">
        <f t="shared" ca="1" si="99"/>
        <v/>
      </c>
      <c r="DR10" s="81" t="str">
        <f t="shared" ca="1" si="100"/>
        <v/>
      </c>
      <c r="DS10" s="81" t="str">
        <f t="shared" ca="1" si="101"/>
        <v/>
      </c>
      <c r="DT10" s="81" t="str">
        <f t="shared" ca="1" si="102"/>
        <v/>
      </c>
      <c r="DU10" s="81" t="str">
        <f t="shared" ca="1" si="103"/>
        <v/>
      </c>
      <c r="DV10" s="81" t="str">
        <f t="shared" ca="1" si="104"/>
        <v/>
      </c>
      <c r="DW10" s="81" t="str">
        <f t="shared" ca="1" si="105"/>
        <v/>
      </c>
      <c r="DX10" s="51" t="str">
        <f t="shared" ca="1" si="106"/>
        <v/>
      </c>
      <c r="DY10" s="80" t="str">
        <f t="shared" ca="1" si="107"/>
        <v/>
      </c>
      <c r="DZ10" s="82" t="str">
        <f t="shared" ca="1" si="108"/>
        <v/>
      </c>
      <c r="EA10" s="83" t="str">
        <f t="shared" ca="1" si="109"/>
        <v/>
      </c>
      <c r="EB10" s="79" t="str">
        <f t="shared" ca="1" si="96"/>
        <v/>
      </c>
      <c r="EC10" s="50" t="str">
        <f t="shared" ref="EC10" ca="1" si="467">IFERROR((VLOOKUP($B10,INDIRECT("'"&amp;TEXT(EB$5,"dd-mm-yy")&amp;"'!$B$8:$AI$1000"),13,0)=$G$6)*1,"")</f>
        <v/>
      </c>
      <c r="ED10" s="81" t="str">
        <f t="shared" ca="1" si="111"/>
        <v/>
      </c>
      <c r="EE10" s="81" t="str">
        <f t="shared" ca="1" si="112"/>
        <v/>
      </c>
      <c r="EF10" s="81" t="str">
        <f t="shared" ca="1" si="113"/>
        <v/>
      </c>
      <c r="EG10" s="81" t="str">
        <f t="shared" ca="1" si="114"/>
        <v/>
      </c>
      <c r="EH10" s="81" t="str">
        <f t="shared" ca="1" si="115"/>
        <v/>
      </c>
      <c r="EI10" s="81" t="str">
        <f t="shared" ca="1" si="116"/>
        <v/>
      </c>
      <c r="EJ10" s="81" t="str">
        <f t="shared" ca="1" si="117"/>
        <v/>
      </c>
      <c r="EK10" s="81" t="str">
        <f t="shared" ca="1" si="118"/>
        <v/>
      </c>
      <c r="EL10" s="51" t="str">
        <f t="shared" ca="1" si="119"/>
        <v/>
      </c>
      <c r="EM10" s="80" t="str">
        <f t="shared" ca="1" si="120"/>
        <v/>
      </c>
      <c r="EN10" s="82" t="str">
        <f t="shared" ca="1" si="121"/>
        <v/>
      </c>
      <c r="EO10" s="83" t="str">
        <f t="shared" ca="1" si="122"/>
        <v/>
      </c>
      <c r="EP10" s="79" t="str">
        <f t="shared" ca="1" si="96"/>
        <v/>
      </c>
      <c r="EQ10" s="50" t="str">
        <f t="shared" ref="EQ10" ca="1" si="468">IFERROR((VLOOKUP($B10,INDIRECT("'"&amp;TEXT(EP$5,"dd-mm-yy")&amp;"'!$B$8:$AI$1000"),13,0)=$G$6)*1,"")</f>
        <v/>
      </c>
      <c r="ER10" s="81" t="str">
        <f t="shared" ca="1" si="124"/>
        <v/>
      </c>
      <c r="ES10" s="81" t="str">
        <f t="shared" ca="1" si="125"/>
        <v/>
      </c>
      <c r="ET10" s="81" t="str">
        <f t="shared" ca="1" si="126"/>
        <v/>
      </c>
      <c r="EU10" s="81" t="str">
        <f t="shared" ca="1" si="127"/>
        <v/>
      </c>
      <c r="EV10" s="81" t="str">
        <f t="shared" ca="1" si="128"/>
        <v/>
      </c>
      <c r="EW10" s="81" t="str">
        <f t="shared" ca="1" si="129"/>
        <v/>
      </c>
      <c r="EX10" s="81" t="str">
        <f t="shared" ca="1" si="130"/>
        <v/>
      </c>
      <c r="EY10" s="81" t="str">
        <f t="shared" ca="1" si="131"/>
        <v/>
      </c>
      <c r="EZ10" s="51" t="str">
        <f t="shared" ca="1" si="132"/>
        <v/>
      </c>
      <c r="FA10" s="80" t="str">
        <f t="shared" ca="1" si="133"/>
        <v/>
      </c>
      <c r="FB10" s="82" t="str">
        <f t="shared" ca="1" si="134"/>
        <v/>
      </c>
      <c r="FC10" s="83" t="str">
        <f t="shared" ca="1" si="135"/>
        <v/>
      </c>
      <c r="FD10" s="79" t="str">
        <f t="shared" ca="1" si="417"/>
        <v/>
      </c>
      <c r="FE10" s="50" t="str">
        <f t="shared" ref="FE10" ca="1" si="469">IFERROR((VLOOKUP($B10,INDIRECT("'"&amp;TEXT(FD$5,"dd-mm-yy")&amp;"'!$B$8:$AI$1000"),13,0)=$G$6)*1,"")</f>
        <v/>
      </c>
      <c r="FF10" s="81" t="str">
        <f t="shared" ca="1" si="137"/>
        <v/>
      </c>
      <c r="FG10" s="81" t="str">
        <f t="shared" ca="1" si="138"/>
        <v/>
      </c>
      <c r="FH10" s="81" t="str">
        <f t="shared" ca="1" si="139"/>
        <v/>
      </c>
      <c r="FI10" s="81" t="str">
        <f t="shared" ca="1" si="140"/>
        <v/>
      </c>
      <c r="FJ10" s="81" t="str">
        <f t="shared" ca="1" si="141"/>
        <v/>
      </c>
      <c r="FK10" s="81" t="str">
        <f t="shared" ca="1" si="142"/>
        <v/>
      </c>
      <c r="FL10" s="81" t="str">
        <f t="shared" ca="1" si="143"/>
        <v/>
      </c>
      <c r="FM10" s="81" t="str">
        <f t="shared" ca="1" si="144"/>
        <v/>
      </c>
      <c r="FN10" s="51" t="str">
        <f t="shared" ca="1" si="145"/>
        <v/>
      </c>
      <c r="FO10" s="80" t="str">
        <f t="shared" ca="1" si="146"/>
        <v/>
      </c>
      <c r="FP10" s="82" t="str">
        <f t="shared" ca="1" si="147"/>
        <v/>
      </c>
      <c r="FQ10" s="83" t="str">
        <f t="shared" ca="1" si="148"/>
        <v/>
      </c>
      <c r="FR10" s="79" t="str">
        <f t="shared" ca="1" si="417"/>
        <v/>
      </c>
      <c r="FS10" s="50" t="str">
        <f t="shared" ref="FS10" ca="1" si="470">IFERROR((VLOOKUP($B10,INDIRECT("'"&amp;TEXT(FR$5,"dd-mm-yy")&amp;"'!$B$8:$AI$1000"),13,0)=$G$6)*1,"")</f>
        <v/>
      </c>
      <c r="FT10" s="81" t="str">
        <f t="shared" ca="1" si="151"/>
        <v/>
      </c>
      <c r="FU10" s="81" t="str">
        <f t="shared" ca="1" si="152"/>
        <v/>
      </c>
      <c r="FV10" s="81" t="str">
        <f t="shared" ca="1" si="153"/>
        <v/>
      </c>
      <c r="FW10" s="81" t="str">
        <f t="shared" ca="1" si="154"/>
        <v/>
      </c>
      <c r="FX10" s="81" t="str">
        <f t="shared" ca="1" si="155"/>
        <v/>
      </c>
      <c r="FY10" s="81" t="str">
        <f t="shared" ca="1" si="156"/>
        <v/>
      </c>
      <c r="FZ10" s="81" t="str">
        <f t="shared" ca="1" si="157"/>
        <v/>
      </c>
      <c r="GA10" s="81" t="str">
        <f t="shared" ca="1" si="158"/>
        <v/>
      </c>
      <c r="GB10" s="51" t="str">
        <f t="shared" ca="1" si="159"/>
        <v/>
      </c>
      <c r="GC10" s="80" t="str">
        <f t="shared" ca="1" si="160"/>
        <v/>
      </c>
      <c r="GD10" s="82" t="str">
        <f t="shared" ca="1" si="161"/>
        <v/>
      </c>
      <c r="GE10" s="83" t="str">
        <f t="shared" ca="1" si="162"/>
        <v/>
      </c>
      <c r="GF10" s="79" t="str">
        <f t="shared" ca="1" si="417"/>
        <v/>
      </c>
      <c r="GG10" s="50" t="str">
        <f t="shared" ref="GG10" ca="1" si="471">IFERROR((VLOOKUP($B10,INDIRECT("'"&amp;TEXT(GF$5,"dd-mm-yy")&amp;"'!$B$8:$AI$1000"),13,0)=$G$6)*1,"")</f>
        <v/>
      </c>
      <c r="GH10" s="81" t="str">
        <f t="shared" ca="1" si="164"/>
        <v/>
      </c>
      <c r="GI10" s="81" t="str">
        <f t="shared" ca="1" si="165"/>
        <v/>
      </c>
      <c r="GJ10" s="81" t="str">
        <f t="shared" ca="1" si="166"/>
        <v/>
      </c>
      <c r="GK10" s="81" t="str">
        <f t="shared" ca="1" si="167"/>
        <v/>
      </c>
      <c r="GL10" s="81" t="str">
        <f t="shared" ca="1" si="168"/>
        <v/>
      </c>
      <c r="GM10" s="81" t="str">
        <f t="shared" ca="1" si="169"/>
        <v/>
      </c>
      <c r="GN10" s="81" t="str">
        <f t="shared" ca="1" si="170"/>
        <v/>
      </c>
      <c r="GO10" s="81" t="str">
        <f t="shared" ca="1" si="171"/>
        <v/>
      </c>
      <c r="GP10" s="51" t="str">
        <f t="shared" ca="1" si="172"/>
        <v/>
      </c>
      <c r="GQ10" s="80" t="str">
        <f t="shared" ca="1" si="173"/>
        <v/>
      </c>
      <c r="GR10" s="82" t="str">
        <f t="shared" ca="1" si="174"/>
        <v/>
      </c>
      <c r="GS10" s="83" t="str">
        <f t="shared" ca="1" si="175"/>
        <v/>
      </c>
      <c r="GT10" s="79" t="str">
        <f t="shared" ca="1" si="417"/>
        <v/>
      </c>
      <c r="GU10" s="50" t="str">
        <f t="shared" ref="GU10" ca="1" si="472">IFERROR((VLOOKUP($B10,INDIRECT("'"&amp;TEXT(GT$5,"dd-mm-yy")&amp;"'!$B$8:$AI$1000"),13,0)=$G$6)*1,"")</f>
        <v/>
      </c>
      <c r="GV10" s="81" t="str">
        <f t="shared" ca="1" si="177"/>
        <v/>
      </c>
      <c r="GW10" s="81" t="str">
        <f t="shared" ca="1" si="178"/>
        <v/>
      </c>
      <c r="GX10" s="81" t="str">
        <f t="shared" ca="1" si="179"/>
        <v/>
      </c>
      <c r="GY10" s="81" t="str">
        <f t="shared" ca="1" si="180"/>
        <v/>
      </c>
      <c r="GZ10" s="81" t="str">
        <f t="shared" ca="1" si="181"/>
        <v/>
      </c>
      <c r="HA10" s="81" t="str">
        <f t="shared" ca="1" si="182"/>
        <v/>
      </c>
      <c r="HB10" s="81" t="str">
        <f t="shared" ca="1" si="183"/>
        <v/>
      </c>
      <c r="HC10" s="81" t="str">
        <f t="shared" ca="1" si="184"/>
        <v/>
      </c>
      <c r="HD10" s="51" t="str">
        <f t="shared" ca="1" si="185"/>
        <v/>
      </c>
      <c r="HE10" s="80" t="str">
        <f t="shared" ca="1" si="186"/>
        <v/>
      </c>
      <c r="HF10" s="82" t="str">
        <f t="shared" ca="1" si="187"/>
        <v/>
      </c>
      <c r="HG10" s="83" t="str">
        <f t="shared" ca="1" si="188"/>
        <v/>
      </c>
      <c r="HH10" s="79" t="str">
        <f t="shared" ca="1" si="417"/>
        <v/>
      </c>
      <c r="HI10" s="50" t="str">
        <f t="shared" ref="HI10" ca="1" si="473">IFERROR((VLOOKUP($B10,INDIRECT("'"&amp;TEXT(HH$5,"dd-mm-yy")&amp;"'!$B$8:$AI$1000"),13,0)=$G$6)*1,"")</f>
        <v/>
      </c>
      <c r="HJ10" s="81" t="str">
        <f t="shared" ca="1" si="190"/>
        <v/>
      </c>
      <c r="HK10" s="81" t="str">
        <f t="shared" ca="1" si="191"/>
        <v/>
      </c>
      <c r="HL10" s="81" t="str">
        <f t="shared" ca="1" si="192"/>
        <v/>
      </c>
      <c r="HM10" s="81" t="str">
        <f t="shared" ca="1" si="193"/>
        <v/>
      </c>
      <c r="HN10" s="81" t="str">
        <f t="shared" ca="1" si="194"/>
        <v/>
      </c>
      <c r="HO10" s="81" t="str">
        <f t="shared" ca="1" si="195"/>
        <v/>
      </c>
      <c r="HP10" s="81" t="str">
        <f t="shared" ca="1" si="196"/>
        <v/>
      </c>
      <c r="HQ10" s="81" t="str">
        <f t="shared" ca="1" si="197"/>
        <v/>
      </c>
      <c r="HR10" s="51" t="str">
        <f t="shared" ca="1" si="198"/>
        <v/>
      </c>
      <c r="HS10" s="80" t="str">
        <f t="shared" ca="1" si="199"/>
        <v/>
      </c>
      <c r="HT10" s="82" t="str">
        <f t="shared" ca="1" si="200"/>
        <v/>
      </c>
      <c r="HU10" s="83" t="str">
        <f t="shared" ca="1" si="201"/>
        <v/>
      </c>
      <c r="HV10" s="79" t="str">
        <f t="shared" ca="1" si="149"/>
        <v/>
      </c>
      <c r="HW10" s="50" t="str">
        <f t="shared" ref="HW10" ca="1" si="474">IFERROR((VLOOKUP($B10,INDIRECT("'"&amp;TEXT(HV$5,"dd-mm-yy")&amp;"'!$B$8:$AI$1000"),13,0)=$G$6)*1,"")</f>
        <v/>
      </c>
      <c r="HX10" s="81" t="str">
        <f t="shared" ca="1" si="203"/>
        <v/>
      </c>
      <c r="HY10" s="81" t="str">
        <f t="shared" ca="1" si="204"/>
        <v/>
      </c>
      <c r="HZ10" s="81" t="str">
        <f t="shared" ca="1" si="205"/>
        <v/>
      </c>
      <c r="IA10" s="81" t="str">
        <f t="shared" ca="1" si="206"/>
        <v/>
      </c>
      <c r="IB10" s="81" t="str">
        <f t="shared" ca="1" si="207"/>
        <v/>
      </c>
      <c r="IC10" s="81" t="str">
        <f t="shared" ca="1" si="208"/>
        <v/>
      </c>
      <c r="ID10" s="81" t="str">
        <f t="shared" ca="1" si="209"/>
        <v/>
      </c>
      <c r="IE10" s="81" t="str">
        <f t="shared" ca="1" si="210"/>
        <v/>
      </c>
      <c r="IF10" s="51" t="str">
        <f t="shared" ca="1" si="211"/>
        <v/>
      </c>
      <c r="IG10" s="80" t="str">
        <f t="shared" ca="1" si="212"/>
        <v/>
      </c>
      <c r="IH10" s="82" t="str">
        <f t="shared" ca="1" si="213"/>
        <v/>
      </c>
      <c r="II10" s="83" t="str">
        <f t="shared" ca="1" si="214"/>
        <v/>
      </c>
      <c r="IJ10" s="79" t="str">
        <f t="shared" ca="1" si="215"/>
        <v/>
      </c>
      <c r="IK10" s="50" t="str">
        <f t="shared" ref="IK10" ca="1" si="475">IFERROR((VLOOKUP($B10,INDIRECT("'"&amp;TEXT(IJ$5,"dd-mm-yy")&amp;"'!$B$8:$AI$1000"),13,0)=$G$6)*1,"")</f>
        <v/>
      </c>
      <c r="IL10" s="81" t="str">
        <f t="shared" ca="1" si="217"/>
        <v/>
      </c>
      <c r="IM10" s="81" t="str">
        <f t="shared" ca="1" si="218"/>
        <v/>
      </c>
      <c r="IN10" s="81" t="str">
        <f t="shared" ca="1" si="219"/>
        <v/>
      </c>
      <c r="IO10" s="81" t="str">
        <f t="shared" ca="1" si="220"/>
        <v/>
      </c>
      <c r="IP10" s="81" t="str">
        <f t="shared" ca="1" si="221"/>
        <v/>
      </c>
      <c r="IQ10" s="81" t="str">
        <f t="shared" ca="1" si="222"/>
        <v/>
      </c>
      <c r="IR10" s="81" t="str">
        <f t="shared" ca="1" si="223"/>
        <v/>
      </c>
      <c r="IS10" s="81" t="str">
        <f t="shared" ca="1" si="224"/>
        <v/>
      </c>
      <c r="IT10" s="51" t="str">
        <f t="shared" ca="1" si="225"/>
        <v/>
      </c>
      <c r="IU10" s="80" t="str">
        <f t="shared" ca="1" si="226"/>
        <v/>
      </c>
      <c r="IV10" s="82" t="str">
        <f t="shared" ca="1" si="227"/>
        <v/>
      </c>
      <c r="IW10" s="83" t="str">
        <f t="shared" ca="1" si="228"/>
        <v/>
      </c>
      <c r="IX10" s="79" t="str">
        <f t="shared" ca="1" si="215"/>
        <v/>
      </c>
      <c r="IY10" s="50" t="str">
        <f t="shared" ref="IY10" ca="1" si="476">IFERROR((VLOOKUP($B10,INDIRECT("'"&amp;TEXT(IX$5,"dd-mm-yy")&amp;"'!$B$8:$AI$1000"),13,0)=$G$6)*1,"")</f>
        <v/>
      </c>
      <c r="IZ10" s="81" t="str">
        <f t="shared" ca="1" si="230"/>
        <v/>
      </c>
      <c r="JA10" s="81" t="str">
        <f t="shared" ca="1" si="231"/>
        <v/>
      </c>
      <c r="JB10" s="81" t="str">
        <f t="shared" ca="1" si="232"/>
        <v/>
      </c>
      <c r="JC10" s="81" t="str">
        <f t="shared" ca="1" si="233"/>
        <v/>
      </c>
      <c r="JD10" s="81" t="str">
        <f t="shared" ca="1" si="234"/>
        <v/>
      </c>
      <c r="JE10" s="81" t="str">
        <f t="shared" ca="1" si="235"/>
        <v/>
      </c>
      <c r="JF10" s="81" t="str">
        <f t="shared" ca="1" si="236"/>
        <v/>
      </c>
      <c r="JG10" s="81" t="str">
        <f t="shared" ca="1" si="237"/>
        <v/>
      </c>
      <c r="JH10" s="51" t="str">
        <f t="shared" ca="1" si="238"/>
        <v/>
      </c>
      <c r="JI10" s="80" t="str">
        <f t="shared" ca="1" si="239"/>
        <v/>
      </c>
      <c r="JJ10" s="82" t="str">
        <f t="shared" ca="1" si="240"/>
        <v/>
      </c>
      <c r="JK10" s="83" t="str">
        <f t="shared" ca="1" si="241"/>
        <v/>
      </c>
      <c r="JL10" s="79" t="str">
        <f t="shared" ca="1" si="215"/>
        <v/>
      </c>
      <c r="JM10" s="50" t="str">
        <f t="shared" ref="JM10" ca="1" si="477">IFERROR((VLOOKUP($B10,INDIRECT("'"&amp;TEXT(JL$5,"dd-mm-yy")&amp;"'!$B$8:$AI$1000"),13,0)=$G$6)*1,"")</f>
        <v/>
      </c>
      <c r="JN10" s="81" t="str">
        <f t="shared" ca="1" si="243"/>
        <v/>
      </c>
      <c r="JO10" s="81" t="str">
        <f t="shared" ca="1" si="244"/>
        <v/>
      </c>
      <c r="JP10" s="81" t="str">
        <f t="shared" ca="1" si="245"/>
        <v/>
      </c>
      <c r="JQ10" s="81" t="str">
        <f t="shared" ca="1" si="246"/>
        <v/>
      </c>
      <c r="JR10" s="81" t="str">
        <f t="shared" ca="1" si="247"/>
        <v/>
      </c>
      <c r="JS10" s="81" t="str">
        <f t="shared" ca="1" si="248"/>
        <v/>
      </c>
      <c r="JT10" s="81" t="str">
        <f t="shared" ca="1" si="249"/>
        <v/>
      </c>
      <c r="JU10" s="81" t="str">
        <f t="shared" ca="1" si="250"/>
        <v/>
      </c>
      <c r="JV10" s="51" t="str">
        <f t="shared" ca="1" si="251"/>
        <v/>
      </c>
      <c r="JW10" s="80" t="str">
        <f t="shared" ca="1" si="252"/>
        <v/>
      </c>
      <c r="JX10" s="82" t="str">
        <f t="shared" ca="1" si="253"/>
        <v/>
      </c>
      <c r="JY10" s="83" t="str">
        <f t="shared" ca="1" si="254"/>
        <v/>
      </c>
      <c r="JZ10" s="79" t="str">
        <f t="shared" ca="1" si="215"/>
        <v/>
      </c>
      <c r="KA10" s="50" t="str">
        <f t="shared" ref="KA10" ca="1" si="478">IFERROR((VLOOKUP($B10,INDIRECT("'"&amp;TEXT(JZ$5,"dd-mm-yy")&amp;"'!$B$8:$AI$1000"),13,0)=$G$6)*1,"")</f>
        <v/>
      </c>
      <c r="KB10" s="81" t="str">
        <f t="shared" ca="1" si="256"/>
        <v/>
      </c>
      <c r="KC10" s="81" t="str">
        <f t="shared" ca="1" si="257"/>
        <v/>
      </c>
      <c r="KD10" s="81" t="str">
        <f t="shared" ca="1" si="258"/>
        <v/>
      </c>
      <c r="KE10" s="81" t="str">
        <f t="shared" ca="1" si="259"/>
        <v/>
      </c>
      <c r="KF10" s="81" t="str">
        <f t="shared" ca="1" si="260"/>
        <v/>
      </c>
      <c r="KG10" s="81" t="str">
        <f t="shared" ca="1" si="261"/>
        <v/>
      </c>
      <c r="KH10" s="81" t="str">
        <f t="shared" ca="1" si="262"/>
        <v/>
      </c>
      <c r="KI10" s="81" t="str">
        <f t="shared" ca="1" si="263"/>
        <v/>
      </c>
      <c r="KJ10" s="51" t="str">
        <f t="shared" ca="1" si="264"/>
        <v/>
      </c>
      <c r="KK10" s="80" t="str">
        <f t="shared" ca="1" si="265"/>
        <v/>
      </c>
      <c r="KL10" s="82" t="str">
        <f t="shared" ca="1" si="266"/>
        <v/>
      </c>
      <c r="KM10" s="83" t="str">
        <f t="shared" ca="1" si="267"/>
        <v/>
      </c>
      <c r="KN10" s="79" t="str">
        <f t="shared" ca="1" si="428"/>
        <v/>
      </c>
      <c r="KO10" s="50" t="str">
        <f t="shared" ref="KO10" ca="1" si="479">IFERROR((VLOOKUP($B10,INDIRECT("'"&amp;TEXT(KN$5,"dd-mm-yy")&amp;"'!$B$8:$AI$1000"),13,0)=$G$6)*1,"")</f>
        <v/>
      </c>
      <c r="KP10" s="81" t="str">
        <f t="shared" ca="1" si="269"/>
        <v/>
      </c>
      <c r="KQ10" s="81" t="str">
        <f t="shared" ca="1" si="270"/>
        <v/>
      </c>
      <c r="KR10" s="81" t="str">
        <f t="shared" ca="1" si="271"/>
        <v/>
      </c>
      <c r="KS10" s="81" t="str">
        <f t="shared" ca="1" si="272"/>
        <v/>
      </c>
      <c r="KT10" s="81" t="str">
        <f t="shared" ca="1" si="273"/>
        <v/>
      </c>
      <c r="KU10" s="81" t="str">
        <f t="shared" ca="1" si="274"/>
        <v/>
      </c>
      <c r="KV10" s="81" t="str">
        <f t="shared" ca="1" si="275"/>
        <v/>
      </c>
      <c r="KW10" s="81" t="str">
        <f t="shared" ca="1" si="276"/>
        <v/>
      </c>
      <c r="KX10" s="51" t="str">
        <f t="shared" ca="1" si="277"/>
        <v/>
      </c>
      <c r="KY10" s="80" t="str">
        <f t="shared" ca="1" si="278"/>
        <v/>
      </c>
      <c r="KZ10" s="82" t="str">
        <f t="shared" ca="1" si="279"/>
        <v/>
      </c>
      <c r="LA10" s="83" t="str">
        <f t="shared" ca="1" si="280"/>
        <v/>
      </c>
      <c r="LB10" s="79" t="str">
        <f t="shared" ca="1" si="428"/>
        <v/>
      </c>
      <c r="LC10" s="50" t="str">
        <f t="shared" ref="LC10" ca="1" si="480">IFERROR((VLOOKUP($B10,INDIRECT("'"&amp;TEXT(LB$5,"dd-mm-yy")&amp;"'!$B$8:$AI$1000"),13,0)=$G$6)*1,"")</f>
        <v/>
      </c>
      <c r="LD10" s="81" t="str">
        <f t="shared" ca="1" si="283"/>
        <v/>
      </c>
      <c r="LE10" s="81" t="str">
        <f t="shared" ca="1" si="284"/>
        <v/>
      </c>
      <c r="LF10" s="81" t="str">
        <f t="shared" ca="1" si="285"/>
        <v/>
      </c>
      <c r="LG10" s="81" t="str">
        <f t="shared" ca="1" si="286"/>
        <v/>
      </c>
      <c r="LH10" s="81" t="str">
        <f t="shared" ca="1" si="287"/>
        <v/>
      </c>
      <c r="LI10" s="81" t="str">
        <f t="shared" ca="1" si="288"/>
        <v/>
      </c>
      <c r="LJ10" s="81" t="str">
        <f t="shared" ca="1" si="289"/>
        <v/>
      </c>
      <c r="LK10" s="81" t="str">
        <f t="shared" ca="1" si="290"/>
        <v/>
      </c>
      <c r="LL10" s="51" t="str">
        <f t="shared" ca="1" si="291"/>
        <v/>
      </c>
      <c r="LM10" s="80" t="str">
        <f t="shared" ca="1" si="292"/>
        <v/>
      </c>
      <c r="LN10" s="82" t="str">
        <f t="shared" ca="1" si="293"/>
        <v/>
      </c>
      <c r="LO10" s="83" t="str">
        <f t="shared" ca="1" si="294"/>
        <v/>
      </c>
      <c r="LP10" s="79" t="str">
        <f t="shared" ca="1" si="428"/>
        <v/>
      </c>
      <c r="LQ10" s="50" t="str">
        <f t="shared" ref="LQ10" ca="1" si="481">IFERROR((VLOOKUP($B10,INDIRECT("'"&amp;TEXT(LP$5,"dd-mm-yy")&amp;"'!$B$8:$AI$1000"),13,0)=$G$6)*1,"")</f>
        <v/>
      </c>
      <c r="LR10" s="81" t="str">
        <f t="shared" ca="1" si="296"/>
        <v/>
      </c>
      <c r="LS10" s="81" t="str">
        <f t="shared" ca="1" si="297"/>
        <v/>
      </c>
      <c r="LT10" s="81" t="str">
        <f t="shared" ca="1" si="298"/>
        <v/>
      </c>
      <c r="LU10" s="81" t="str">
        <f t="shared" ca="1" si="299"/>
        <v/>
      </c>
      <c r="LV10" s="81" t="str">
        <f t="shared" ca="1" si="300"/>
        <v/>
      </c>
      <c r="LW10" s="81" t="str">
        <f t="shared" ca="1" si="301"/>
        <v/>
      </c>
      <c r="LX10" s="81" t="str">
        <f t="shared" ca="1" si="302"/>
        <v/>
      </c>
      <c r="LY10" s="81" t="str">
        <f t="shared" ca="1" si="303"/>
        <v/>
      </c>
      <c r="LZ10" s="51" t="str">
        <f t="shared" ca="1" si="304"/>
        <v/>
      </c>
      <c r="MA10" s="80" t="str">
        <f t="shared" ca="1" si="305"/>
        <v/>
      </c>
      <c r="MB10" s="82" t="str">
        <f t="shared" ca="1" si="306"/>
        <v/>
      </c>
      <c r="MC10" s="83" t="str">
        <f t="shared" ca="1" si="307"/>
        <v/>
      </c>
      <c r="MD10" s="79" t="str">
        <f t="shared" ca="1" si="428"/>
        <v/>
      </c>
      <c r="ME10" s="50" t="str">
        <f t="shared" ref="ME10" ca="1" si="482">IFERROR((VLOOKUP($B10,INDIRECT("'"&amp;TEXT(MD$5,"dd-mm-yy")&amp;"'!$B$8:$AI$1000"),13,0)=$G$6)*1,"")</f>
        <v/>
      </c>
      <c r="MF10" s="81" t="str">
        <f t="shared" ca="1" si="309"/>
        <v/>
      </c>
      <c r="MG10" s="81" t="str">
        <f t="shared" ca="1" si="310"/>
        <v/>
      </c>
      <c r="MH10" s="81" t="str">
        <f t="shared" ca="1" si="311"/>
        <v/>
      </c>
      <c r="MI10" s="81" t="str">
        <f t="shared" ca="1" si="312"/>
        <v/>
      </c>
      <c r="MJ10" s="81" t="str">
        <f t="shared" ca="1" si="313"/>
        <v/>
      </c>
      <c r="MK10" s="81" t="str">
        <f t="shared" ca="1" si="314"/>
        <v/>
      </c>
      <c r="ML10" s="81" t="str">
        <f t="shared" ca="1" si="315"/>
        <v/>
      </c>
      <c r="MM10" s="81" t="str">
        <f t="shared" ca="1" si="316"/>
        <v/>
      </c>
      <c r="MN10" s="51" t="str">
        <f t="shared" ca="1" si="317"/>
        <v/>
      </c>
      <c r="MO10" s="80" t="str">
        <f t="shared" ca="1" si="318"/>
        <v/>
      </c>
      <c r="MP10" s="82" t="str">
        <f t="shared" ca="1" si="319"/>
        <v/>
      </c>
      <c r="MQ10" s="83" t="str">
        <f t="shared" ca="1" si="320"/>
        <v/>
      </c>
      <c r="MR10" s="79" t="str">
        <f t="shared" ca="1" si="428"/>
        <v/>
      </c>
      <c r="MS10" s="50" t="str">
        <f t="shared" ref="MS10" ca="1" si="483">IFERROR((VLOOKUP($B10,INDIRECT("'"&amp;TEXT(MR$5,"dd-mm-yy")&amp;"'!$B$8:$AI$1000"),13,0)=$G$6)*1,"")</f>
        <v/>
      </c>
      <c r="MT10" s="81" t="str">
        <f t="shared" ca="1" si="322"/>
        <v/>
      </c>
      <c r="MU10" s="81" t="str">
        <f t="shared" ca="1" si="323"/>
        <v/>
      </c>
      <c r="MV10" s="81" t="str">
        <f t="shared" ca="1" si="324"/>
        <v/>
      </c>
      <c r="MW10" s="81" t="str">
        <f t="shared" ca="1" si="325"/>
        <v/>
      </c>
      <c r="MX10" s="81" t="str">
        <f t="shared" ca="1" si="326"/>
        <v/>
      </c>
      <c r="MY10" s="81" t="str">
        <f t="shared" ca="1" si="327"/>
        <v/>
      </c>
      <c r="MZ10" s="81" t="str">
        <f t="shared" ca="1" si="328"/>
        <v/>
      </c>
      <c r="NA10" s="81" t="str">
        <f t="shared" ca="1" si="329"/>
        <v/>
      </c>
      <c r="NB10" s="51" t="str">
        <f t="shared" ca="1" si="330"/>
        <v/>
      </c>
      <c r="NC10" s="80" t="str">
        <f t="shared" ca="1" si="331"/>
        <v/>
      </c>
      <c r="ND10" s="82" t="str">
        <f t="shared" ca="1" si="332"/>
        <v/>
      </c>
      <c r="NE10" s="83" t="str">
        <f t="shared" ca="1" si="333"/>
        <v/>
      </c>
      <c r="NF10" s="79" t="str">
        <f t="shared" ca="1" si="281"/>
        <v/>
      </c>
      <c r="NG10" s="50" t="str">
        <f t="shared" ref="NG10" ca="1" si="484">IFERROR((VLOOKUP($B10,INDIRECT("'"&amp;TEXT(NF$5,"dd-mm-yy")&amp;"'!$B$8:$AI$1000"),13,0)=$G$6)*1,"")</f>
        <v/>
      </c>
      <c r="NH10" s="81" t="str">
        <f t="shared" ca="1" si="335"/>
        <v/>
      </c>
      <c r="NI10" s="81" t="str">
        <f t="shared" ca="1" si="336"/>
        <v/>
      </c>
      <c r="NJ10" s="81" t="str">
        <f t="shared" ca="1" si="337"/>
        <v/>
      </c>
      <c r="NK10" s="81" t="str">
        <f t="shared" ca="1" si="338"/>
        <v/>
      </c>
      <c r="NL10" s="81" t="str">
        <f t="shared" ca="1" si="339"/>
        <v/>
      </c>
      <c r="NM10" s="81" t="str">
        <f t="shared" ca="1" si="340"/>
        <v/>
      </c>
      <c r="NN10" s="81" t="str">
        <f t="shared" ca="1" si="341"/>
        <v/>
      </c>
      <c r="NO10" s="81" t="str">
        <f t="shared" ca="1" si="342"/>
        <v/>
      </c>
      <c r="NP10" s="51" t="str">
        <f t="shared" ca="1" si="343"/>
        <v/>
      </c>
      <c r="NQ10" s="80" t="str">
        <f t="shared" ca="1" si="344"/>
        <v/>
      </c>
      <c r="NR10" s="82" t="str">
        <f t="shared" ca="1" si="345"/>
        <v/>
      </c>
      <c r="NS10" s="83" t="str">
        <f t="shared" ca="1" si="346"/>
        <v/>
      </c>
      <c r="NT10" s="79" t="str">
        <f t="shared" ca="1" si="347"/>
        <v/>
      </c>
      <c r="NU10" s="50" t="str">
        <f t="shared" ref="NU10" ca="1" si="485">IFERROR((VLOOKUP($B10,INDIRECT("'"&amp;TEXT(NT$5,"dd-mm-yy")&amp;"'!$B$8:$AI$1000"),13,0)=$G$6)*1,"")</f>
        <v/>
      </c>
      <c r="NV10" s="81" t="str">
        <f t="shared" ca="1" si="349"/>
        <v/>
      </c>
      <c r="NW10" s="81" t="str">
        <f t="shared" ca="1" si="350"/>
        <v/>
      </c>
      <c r="NX10" s="81" t="str">
        <f t="shared" ca="1" si="351"/>
        <v/>
      </c>
      <c r="NY10" s="81" t="str">
        <f t="shared" ca="1" si="352"/>
        <v/>
      </c>
      <c r="NZ10" s="81" t="str">
        <f t="shared" ca="1" si="353"/>
        <v/>
      </c>
      <c r="OA10" s="81" t="str">
        <f t="shared" ca="1" si="354"/>
        <v/>
      </c>
      <c r="OB10" s="81" t="str">
        <f t="shared" ca="1" si="355"/>
        <v/>
      </c>
      <c r="OC10" s="81" t="str">
        <f t="shared" ca="1" si="356"/>
        <v/>
      </c>
      <c r="OD10" s="51" t="str">
        <f t="shared" ca="1" si="357"/>
        <v/>
      </c>
      <c r="OE10" s="80" t="str">
        <f t="shared" ca="1" si="358"/>
        <v/>
      </c>
      <c r="OF10" s="82" t="str">
        <f t="shared" ca="1" si="359"/>
        <v/>
      </c>
      <c r="OG10" s="83" t="str">
        <f t="shared" ca="1" si="360"/>
        <v/>
      </c>
      <c r="OH10" s="79" t="str">
        <f t="shared" ca="1" si="347"/>
        <v/>
      </c>
      <c r="OI10" s="50" t="str">
        <f t="shared" ref="OI10" ca="1" si="486">IFERROR((VLOOKUP($B10,INDIRECT("'"&amp;TEXT(OH$5,"dd-mm-yy")&amp;"'!$B$8:$AI$1000"),13,0)=$G$6)*1,"")</f>
        <v/>
      </c>
      <c r="OJ10" s="81" t="str">
        <f t="shared" ca="1" si="362"/>
        <v/>
      </c>
      <c r="OK10" s="81" t="str">
        <f t="shared" ca="1" si="363"/>
        <v/>
      </c>
      <c r="OL10" s="81" t="str">
        <f t="shared" ca="1" si="364"/>
        <v/>
      </c>
      <c r="OM10" s="81" t="str">
        <f t="shared" ca="1" si="365"/>
        <v/>
      </c>
      <c r="ON10" s="81" t="str">
        <f t="shared" ca="1" si="366"/>
        <v/>
      </c>
      <c r="OO10" s="81" t="str">
        <f t="shared" ca="1" si="367"/>
        <v/>
      </c>
      <c r="OP10" s="81" t="str">
        <f t="shared" ca="1" si="368"/>
        <v/>
      </c>
      <c r="OQ10" s="81" t="str">
        <f t="shared" ca="1" si="369"/>
        <v/>
      </c>
      <c r="OR10" s="51" t="str">
        <f t="shared" ca="1" si="370"/>
        <v/>
      </c>
      <c r="OS10" s="80" t="str">
        <f t="shared" ca="1" si="371"/>
        <v/>
      </c>
      <c r="OT10" s="82" t="str">
        <f t="shared" ca="1" si="372"/>
        <v/>
      </c>
      <c r="OU10" s="83" t="str">
        <f t="shared" ca="1" si="373"/>
        <v/>
      </c>
      <c r="OV10" s="79" t="str">
        <f t="shared" ca="1" si="347"/>
        <v/>
      </c>
      <c r="OW10" s="50" t="str">
        <f t="shared" ref="OW10" ca="1" si="487">IFERROR((VLOOKUP($B10,INDIRECT("'"&amp;TEXT(OV$5,"dd-mm-yy")&amp;"'!$B$8:$AI$1000"),13,0)=$G$6)*1,"")</f>
        <v/>
      </c>
      <c r="OX10" s="81" t="str">
        <f t="shared" ca="1" si="375"/>
        <v/>
      </c>
      <c r="OY10" s="81" t="str">
        <f t="shared" ca="1" si="376"/>
        <v/>
      </c>
      <c r="OZ10" s="81" t="str">
        <f t="shared" ca="1" si="377"/>
        <v/>
      </c>
      <c r="PA10" s="81" t="str">
        <f t="shared" ca="1" si="378"/>
        <v/>
      </c>
      <c r="PB10" s="81" t="str">
        <f t="shared" ca="1" si="379"/>
        <v/>
      </c>
      <c r="PC10" s="81" t="str">
        <f t="shared" ca="1" si="380"/>
        <v/>
      </c>
      <c r="PD10" s="81" t="str">
        <f t="shared" ca="1" si="381"/>
        <v/>
      </c>
      <c r="PE10" s="81" t="str">
        <f t="shared" ca="1" si="382"/>
        <v/>
      </c>
      <c r="PF10" s="51" t="str">
        <f t="shared" ca="1" si="383"/>
        <v/>
      </c>
      <c r="PG10" s="80" t="str">
        <f t="shared" ca="1" si="384"/>
        <v/>
      </c>
      <c r="PH10" s="82" t="str">
        <f t="shared" ca="1" si="385"/>
        <v/>
      </c>
      <c r="PI10" s="83" t="str">
        <f t="shared" ca="1" si="386"/>
        <v/>
      </c>
      <c r="PJ10" s="79" t="str">
        <f t="shared" ca="1" si="347"/>
        <v/>
      </c>
      <c r="PK10" s="50" t="str">
        <f t="shared" ref="PK10" ca="1" si="488">IFERROR((VLOOKUP($B10,INDIRECT("'"&amp;TEXT(PJ$5,"dd-mm-yy")&amp;"'!$B$8:$AI$1000"),13,0)=$G$6)*1,"")</f>
        <v/>
      </c>
      <c r="PL10" s="81" t="str">
        <f t="shared" ca="1" si="388"/>
        <v/>
      </c>
      <c r="PM10" s="81" t="str">
        <f t="shared" ca="1" si="389"/>
        <v/>
      </c>
      <c r="PN10" s="81" t="str">
        <f t="shared" ca="1" si="390"/>
        <v/>
      </c>
      <c r="PO10" s="81" t="str">
        <f t="shared" ca="1" si="391"/>
        <v/>
      </c>
      <c r="PP10" s="81" t="str">
        <f t="shared" ca="1" si="392"/>
        <v/>
      </c>
      <c r="PQ10" s="81" t="str">
        <f t="shared" ca="1" si="393"/>
        <v/>
      </c>
      <c r="PR10" s="81" t="str">
        <f t="shared" ca="1" si="394"/>
        <v/>
      </c>
      <c r="PS10" s="81" t="str">
        <f t="shared" ca="1" si="395"/>
        <v/>
      </c>
      <c r="PT10" s="51" t="str">
        <f t="shared" ca="1" si="396"/>
        <v/>
      </c>
      <c r="PU10" s="80" t="str">
        <f t="shared" ca="1" si="397"/>
        <v/>
      </c>
      <c r="PV10" s="82" t="str">
        <f t="shared" ca="1" si="398"/>
        <v/>
      </c>
      <c r="PW10" s="83" t="str">
        <f t="shared" ca="1" si="399"/>
        <v/>
      </c>
      <c r="PX10" s="79" t="str">
        <f t="shared" ca="1" si="347"/>
        <v/>
      </c>
      <c r="PY10" s="50" t="str">
        <f t="shared" ref="PY10" ca="1" si="489">IFERROR((VLOOKUP($B10,INDIRECT("'"&amp;TEXT(PX$5,"dd-mm-yy")&amp;"'!$B$8:$AI$1000"),13,0)=$G$6)*1,"")</f>
        <v/>
      </c>
      <c r="PZ10" s="81" t="str">
        <f t="shared" ca="1" si="401"/>
        <v/>
      </c>
      <c r="QA10" s="81" t="str">
        <f t="shared" ca="1" si="402"/>
        <v/>
      </c>
      <c r="QB10" s="81" t="str">
        <f t="shared" ca="1" si="403"/>
        <v/>
      </c>
      <c r="QC10" s="81" t="str">
        <f t="shared" ca="1" si="404"/>
        <v/>
      </c>
      <c r="QD10" s="81" t="str">
        <f t="shared" ca="1" si="405"/>
        <v/>
      </c>
      <c r="QE10" s="81" t="str">
        <f t="shared" ca="1" si="406"/>
        <v/>
      </c>
      <c r="QF10" s="81" t="str">
        <f t="shared" ca="1" si="407"/>
        <v/>
      </c>
      <c r="QG10" s="81" t="str">
        <f t="shared" ca="1" si="408"/>
        <v/>
      </c>
      <c r="QH10" s="51" t="str">
        <f t="shared" ca="1" si="409"/>
        <v/>
      </c>
      <c r="QI10" s="80" t="str">
        <f t="shared" ca="1" si="410"/>
        <v/>
      </c>
      <c r="QJ10" s="82" t="str">
        <f t="shared" ca="1" si="411"/>
        <v/>
      </c>
      <c r="QK10" s="83" t="str">
        <f t="shared" ca="1" si="412"/>
        <v/>
      </c>
    </row>
    <row r="11" spans="2:453" ht="14.45" customHeight="1" x14ac:dyDescent="0.3">
      <c r="B11" s="72" t="str">
        <f>Colaboradores!B9</f>
        <v>4761</v>
      </c>
      <c r="C11" s="71" t="str">
        <f>Colaboradores!C9</f>
        <v>Acosta Vega, Verónica</v>
      </c>
      <c r="D11" s="90">
        <f t="shared" ca="1" si="0"/>
        <v>0</v>
      </c>
      <c r="E11" s="91">
        <f t="shared" ca="1" si="1"/>
        <v>0</v>
      </c>
      <c r="F11" s="54" t="str">
        <f t="shared" ca="1" si="2"/>
        <v/>
      </c>
      <c r="G11" s="52" t="str">
        <f t="shared" ca="1" si="2"/>
        <v/>
      </c>
      <c r="H11" s="81" t="str">
        <f t="shared" ca="1" si="2"/>
        <v/>
      </c>
      <c r="I11" s="81" t="str">
        <f t="shared" ca="1" si="2"/>
        <v/>
      </c>
      <c r="J11" s="81" t="str">
        <f t="shared" ca="1" si="2"/>
        <v/>
      </c>
      <c r="K11" s="81" t="str">
        <f t="shared" ca="1" si="2"/>
        <v/>
      </c>
      <c r="L11" s="81" t="str">
        <f t="shared" ca="1" si="2"/>
        <v/>
      </c>
      <c r="M11" s="81" t="str">
        <f t="shared" ca="1" si="2"/>
        <v/>
      </c>
      <c r="N11" s="81" t="str">
        <f t="shared" ca="1" si="2"/>
        <v/>
      </c>
      <c r="O11" s="81" t="str">
        <f t="shared" ca="1" si="2"/>
        <v/>
      </c>
      <c r="P11" s="53" t="str">
        <f t="shared" ca="1" si="2"/>
        <v/>
      </c>
      <c r="Q11" s="28" t="str">
        <f t="shared" ca="1" si="2"/>
        <v/>
      </c>
      <c r="R11" s="82" t="str">
        <f t="shared" ca="1" si="2"/>
        <v/>
      </c>
      <c r="S11" s="83" t="str">
        <f t="shared" ca="1" si="2"/>
        <v/>
      </c>
      <c r="T11" s="79" t="str">
        <f t="shared" ca="1" si="3"/>
        <v/>
      </c>
      <c r="U11" s="50" t="str">
        <f t="shared" ca="1" si="4"/>
        <v/>
      </c>
      <c r="V11" s="81" t="str">
        <f t="shared" ca="1" si="5"/>
        <v/>
      </c>
      <c r="W11" s="81" t="str">
        <f t="shared" ca="1" si="6"/>
        <v/>
      </c>
      <c r="X11" s="81" t="str">
        <f t="shared" ca="1" si="7"/>
        <v/>
      </c>
      <c r="Y11" s="81" t="str">
        <f t="shared" ca="1" si="8"/>
        <v/>
      </c>
      <c r="Z11" s="81" t="str">
        <f t="shared" ca="1" si="9"/>
        <v/>
      </c>
      <c r="AA11" s="81" t="str">
        <f t="shared" ca="1" si="10"/>
        <v/>
      </c>
      <c r="AB11" s="81" t="str">
        <f t="shared" ca="1" si="11"/>
        <v/>
      </c>
      <c r="AC11" s="81" t="str">
        <f t="shared" ca="1" si="12"/>
        <v/>
      </c>
      <c r="AD11" s="51" t="str">
        <f t="shared" ca="1" si="13"/>
        <v/>
      </c>
      <c r="AE11" s="80" t="str">
        <f t="shared" ca="1" si="14"/>
        <v/>
      </c>
      <c r="AF11" s="82" t="str">
        <f t="shared" ca="1" si="15"/>
        <v/>
      </c>
      <c r="AG11" s="83" t="str">
        <f t="shared" ca="1" si="16"/>
        <v/>
      </c>
      <c r="AH11" s="79" t="str">
        <f t="shared" ca="1" si="17"/>
        <v/>
      </c>
      <c r="AI11" s="50" t="str">
        <f t="shared" ca="1" si="18"/>
        <v/>
      </c>
      <c r="AJ11" s="81" t="str">
        <f t="shared" ca="1" si="19"/>
        <v/>
      </c>
      <c r="AK11" s="81" t="str">
        <f t="shared" ca="1" si="20"/>
        <v/>
      </c>
      <c r="AL11" s="81" t="str">
        <f t="shared" ca="1" si="21"/>
        <v/>
      </c>
      <c r="AM11" s="81" t="str">
        <f t="shared" ca="1" si="22"/>
        <v/>
      </c>
      <c r="AN11" s="81" t="str">
        <f t="shared" ca="1" si="23"/>
        <v/>
      </c>
      <c r="AO11" s="81" t="str">
        <f t="shared" ca="1" si="24"/>
        <v/>
      </c>
      <c r="AP11" s="81" t="str">
        <f t="shared" ca="1" si="25"/>
        <v/>
      </c>
      <c r="AQ11" s="81" t="str">
        <f t="shared" ca="1" si="26"/>
        <v/>
      </c>
      <c r="AR11" s="51" t="str">
        <f t="shared" ca="1" si="27"/>
        <v/>
      </c>
      <c r="AS11" s="80" t="str">
        <f t="shared" ca="1" si="28"/>
        <v/>
      </c>
      <c r="AT11" s="82" t="str">
        <f t="shared" ca="1" si="29"/>
        <v/>
      </c>
      <c r="AU11" s="83" t="str">
        <f t="shared" ca="1" si="30"/>
        <v/>
      </c>
      <c r="AV11" s="79" t="str">
        <f t="shared" ca="1" si="31"/>
        <v/>
      </c>
      <c r="AW11" s="50" t="str">
        <f t="shared" ca="1" si="32"/>
        <v/>
      </c>
      <c r="AX11" s="81" t="str">
        <f t="shared" ca="1" si="33"/>
        <v/>
      </c>
      <c r="AY11" s="81" t="str">
        <f t="shared" ca="1" si="34"/>
        <v/>
      </c>
      <c r="AZ11" s="81" t="str">
        <f t="shared" ca="1" si="35"/>
        <v/>
      </c>
      <c r="BA11" s="81" t="str">
        <f t="shared" ca="1" si="36"/>
        <v/>
      </c>
      <c r="BB11" s="81" t="str">
        <f t="shared" ca="1" si="37"/>
        <v/>
      </c>
      <c r="BC11" s="81" t="str">
        <f t="shared" ca="1" si="38"/>
        <v/>
      </c>
      <c r="BD11" s="81" t="str">
        <f t="shared" ca="1" si="39"/>
        <v/>
      </c>
      <c r="BE11" s="81" t="str">
        <f t="shared" ca="1" si="40"/>
        <v/>
      </c>
      <c r="BF11" s="51" t="str">
        <f t="shared" ca="1" si="41"/>
        <v/>
      </c>
      <c r="BG11" s="80" t="str">
        <f t="shared" ca="1" si="42"/>
        <v/>
      </c>
      <c r="BH11" s="82" t="str">
        <f t="shared" ca="1" si="43"/>
        <v/>
      </c>
      <c r="BI11" s="83" t="str">
        <f t="shared" ca="1" si="44"/>
        <v/>
      </c>
      <c r="BJ11" s="79" t="str">
        <f t="shared" ca="1" si="45"/>
        <v/>
      </c>
      <c r="BK11" s="50" t="str">
        <f t="shared" ca="1" si="46"/>
        <v/>
      </c>
      <c r="BL11" s="81" t="str">
        <f t="shared" ca="1" si="47"/>
        <v/>
      </c>
      <c r="BM11" s="81" t="str">
        <f t="shared" ca="1" si="48"/>
        <v/>
      </c>
      <c r="BN11" s="81" t="str">
        <f t="shared" ca="1" si="49"/>
        <v/>
      </c>
      <c r="BO11" s="81" t="str">
        <f t="shared" ca="1" si="50"/>
        <v/>
      </c>
      <c r="BP11" s="81" t="str">
        <f t="shared" ca="1" si="51"/>
        <v/>
      </c>
      <c r="BQ11" s="81" t="str">
        <f t="shared" ca="1" si="52"/>
        <v/>
      </c>
      <c r="BR11" s="81" t="str">
        <f t="shared" ca="1" si="53"/>
        <v/>
      </c>
      <c r="BS11" s="81" t="str">
        <f t="shared" ca="1" si="54"/>
        <v/>
      </c>
      <c r="BT11" s="51" t="str">
        <f t="shared" ca="1" si="55"/>
        <v/>
      </c>
      <c r="BU11" s="80" t="str">
        <f t="shared" ca="1" si="56"/>
        <v/>
      </c>
      <c r="BV11" s="82" t="str">
        <f t="shared" ca="1" si="57"/>
        <v/>
      </c>
      <c r="BW11" s="83" t="str">
        <f t="shared" ca="1" si="58"/>
        <v/>
      </c>
      <c r="BX11" s="79" t="str">
        <f t="shared" ca="1" si="45"/>
        <v/>
      </c>
      <c r="BY11" s="50" t="str">
        <f t="shared" ca="1" si="46"/>
        <v/>
      </c>
      <c r="BZ11" s="81" t="str">
        <f t="shared" ca="1" si="59"/>
        <v/>
      </c>
      <c r="CA11" s="81" t="str">
        <f t="shared" ca="1" si="60"/>
        <v/>
      </c>
      <c r="CB11" s="81" t="str">
        <f t="shared" ca="1" si="61"/>
        <v/>
      </c>
      <c r="CC11" s="81" t="str">
        <f t="shared" ca="1" si="62"/>
        <v/>
      </c>
      <c r="CD11" s="81" t="str">
        <f t="shared" ca="1" si="63"/>
        <v/>
      </c>
      <c r="CE11" s="81" t="str">
        <f t="shared" ca="1" si="64"/>
        <v/>
      </c>
      <c r="CF11" s="81" t="str">
        <f t="shared" ca="1" si="65"/>
        <v/>
      </c>
      <c r="CG11" s="81" t="str">
        <f t="shared" ca="1" si="66"/>
        <v/>
      </c>
      <c r="CH11" s="51" t="str">
        <f t="shared" ca="1" si="67"/>
        <v/>
      </c>
      <c r="CI11" s="80" t="str">
        <f t="shared" ca="1" si="68"/>
        <v/>
      </c>
      <c r="CJ11" s="82" t="str">
        <f t="shared" ca="1" si="69"/>
        <v/>
      </c>
      <c r="CK11" s="83" t="str">
        <f t="shared" ca="1" si="70"/>
        <v/>
      </c>
      <c r="CL11" s="79" t="str">
        <f t="shared" ca="1" si="45"/>
        <v/>
      </c>
      <c r="CM11" s="50" t="str">
        <f t="shared" ca="1" si="46"/>
        <v/>
      </c>
      <c r="CN11" s="81" t="str">
        <f t="shared" ca="1" si="71"/>
        <v/>
      </c>
      <c r="CO11" s="81" t="str">
        <f t="shared" ca="1" si="72"/>
        <v/>
      </c>
      <c r="CP11" s="81" t="str">
        <f t="shared" ca="1" si="73"/>
        <v/>
      </c>
      <c r="CQ11" s="81" t="str">
        <f t="shared" ca="1" si="74"/>
        <v/>
      </c>
      <c r="CR11" s="81" t="str">
        <f t="shared" ca="1" si="75"/>
        <v/>
      </c>
      <c r="CS11" s="81" t="str">
        <f t="shared" ca="1" si="76"/>
        <v/>
      </c>
      <c r="CT11" s="81" t="str">
        <f t="shared" ca="1" si="77"/>
        <v/>
      </c>
      <c r="CU11" s="81" t="str">
        <f t="shared" ca="1" si="78"/>
        <v/>
      </c>
      <c r="CV11" s="51" t="str">
        <f t="shared" ca="1" si="79"/>
        <v/>
      </c>
      <c r="CW11" s="80" t="str">
        <f t="shared" ca="1" si="80"/>
        <v/>
      </c>
      <c r="CX11" s="82" t="str">
        <f t="shared" ca="1" si="81"/>
        <v/>
      </c>
      <c r="CY11" s="83" t="str">
        <f t="shared" ca="1" si="82"/>
        <v/>
      </c>
      <c r="CZ11" s="79" t="str">
        <f t="shared" ca="1" si="96"/>
        <v/>
      </c>
      <c r="DA11" s="50" t="str">
        <f t="shared" ref="DA11" ca="1" si="490">IFERROR((VLOOKUP($B11,INDIRECT("'"&amp;TEXT(CZ$5,"dd-mm-yy")&amp;"'!$B$8:$AI$1000"),13,0)=$G$6)*1,"")</f>
        <v/>
      </c>
      <c r="DB11" s="81" t="str">
        <f t="shared" ca="1" si="84"/>
        <v/>
      </c>
      <c r="DC11" s="81" t="str">
        <f t="shared" ca="1" si="85"/>
        <v/>
      </c>
      <c r="DD11" s="81" t="str">
        <f t="shared" ca="1" si="86"/>
        <v/>
      </c>
      <c r="DE11" s="81" t="str">
        <f t="shared" ca="1" si="87"/>
        <v/>
      </c>
      <c r="DF11" s="81" t="str">
        <f t="shared" ca="1" si="88"/>
        <v/>
      </c>
      <c r="DG11" s="81" t="str">
        <f t="shared" ca="1" si="89"/>
        <v/>
      </c>
      <c r="DH11" s="81" t="str">
        <f t="shared" ca="1" si="90"/>
        <v/>
      </c>
      <c r="DI11" s="81" t="str">
        <f t="shared" ca="1" si="91"/>
        <v/>
      </c>
      <c r="DJ11" s="51" t="str">
        <f t="shared" ca="1" si="92"/>
        <v/>
      </c>
      <c r="DK11" s="80" t="str">
        <f t="shared" ca="1" si="93"/>
        <v/>
      </c>
      <c r="DL11" s="82" t="str">
        <f t="shared" ca="1" si="94"/>
        <v/>
      </c>
      <c r="DM11" s="83" t="str">
        <f t="shared" ca="1" si="95"/>
        <v/>
      </c>
      <c r="DN11" s="79" t="str">
        <f t="shared" ca="1" si="96"/>
        <v/>
      </c>
      <c r="DO11" s="50" t="str">
        <f t="shared" ref="DO11" ca="1" si="491">IFERROR((VLOOKUP($B11,INDIRECT("'"&amp;TEXT(DN$5,"dd-mm-yy")&amp;"'!$B$8:$AI$1000"),13,0)=$G$6)*1,"")</f>
        <v/>
      </c>
      <c r="DP11" s="81" t="str">
        <f t="shared" ca="1" si="98"/>
        <v/>
      </c>
      <c r="DQ11" s="81" t="str">
        <f t="shared" ca="1" si="99"/>
        <v/>
      </c>
      <c r="DR11" s="81" t="str">
        <f t="shared" ca="1" si="100"/>
        <v/>
      </c>
      <c r="DS11" s="81" t="str">
        <f t="shared" ca="1" si="101"/>
        <v/>
      </c>
      <c r="DT11" s="81" t="str">
        <f t="shared" ca="1" si="102"/>
        <v/>
      </c>
      <c r="DU11" s="81" t="str">
        <f t="shared" ca="1" si="103"/>
        <v/>
      </c>
      <c r="DV11" s="81" t="str">
        <f t="shared" ca="1" si="104"/>
        <v/>
      </c>
      <c r="DW11" s="81" t="str">
        <f t="shared" ca="1" si="105"/>
        <v/>
      </c>
      <c r="DX11" s="51" t="str">
        <f t="shared" ca="1" si="106"/>
        <v/>
      </c>
      <c r="DY11" s="80" t="str">
        <f t="shared" ca="1" si="107"/>
        <v/>
      </c>
      <c r="DZ11" s="82" t="str">
        <f t="shared" ca="1" si="108"/>
        <v/>
      </c>
      <c r="EA11" s="83" t="str">
        <f t="shared" ca="1" si="109"/>
        <v/>
      </c>
      <c r="EB11" s="79" t="str">
        <f t="shared" ca="1" si="96"/>
        <v/>
      </c>
      <c r="EC11" s="50" t="str">
        <f t="shared" ref="EC11" ca="1" si="492">IFERROR((VLOOKUP($B11,INDIRECT("'"&amp;TEXT(EB$5,"dd-mm-yy")&amp;"'!$B$8:$AI$1000"),13,0)=$G$6)*1,"")</f>
        <v/>
      </c>
      <c r="ED11" s="81" t="str">
        <f t="shared" ca="1" si="111"/>
        <v/>
      </c>
      <c r="EE11" s="81" t="str">
        <f t="shared" ca="1" si="112"/>
        <v/>
      </c>
      <c r="EF11" s="81" t="str">
        <f t="shared" ca="1" si="113"/>
        <v/>
      </c>
      <c r="EG11" s="81" t="str">
        <f t="shared" ca="1" si="114"/>
        <v/>
      </c>
      <c r="EH11" s="81" t="str">
        <f t="shared" ca="1" si="115"/>
        <v/>
      </c>
      <c r="EI11" s="81" t="str">
        <f t="shared" ca="1" si="116"/>
        <v/>
      </c>
      <c r="EJ11" s="81" t="str">
        <f t="shared" ca="1" si="117"/>
        <v/>
      </c>
      <c r="EK11" s="81" t="str">
        <f t="shared" ca="1" si="118"/>
        <v/>
      </c>
      <c r="EL11" s="51" t="str">
        <f t="shared" ca="1" si="119"/>
        <v/>
      </c>
      <c r="EM11" s="80" t="str">
        <f t="shared" ca="1" si="120"/>
        <v/>
      </c>
      <c r="EN11" s="82" t="str">
        <f t="shared" ca="1" si="121"/>
        <v/>
      </c>
      <c r="EO11" s="83" t="str">
        <f t="shared" ca="1" si="122"/>
        <v/>
      </c>
      <c r="EP11" s="79" t="str">
        <f t="shared" ca="1" si="96"/>
        <v/>
      </c>
      <c r="EQ11" s="50" t="str">
        <f t="shared" ref="EQ11" ca="1" si="493">IFERROR((VLOOKUP($B11,INDIRECT("'"&amp;TEXT(EP$5,"dd-mm-yy")&amp;"'!$B$8:$AI$1000"),13,0)=$G$6)*1,"")</f>
        <v/>
      </c>
      <c r="ER11" s="81" t="str">
        <f t="shared" ca="1" si="124"/>
        <v/>
      </c>
      <c r="ES11" s="81" t="str">
        <f t="shared" ca="1" si="125"/>
        <v/>
      </c>
      <c r="ET11" s="81" t="str">
        <f t="shared" ca="1" si="126"/>
        <v/>
      </c>
      <c r="EU11" s="81" t="str">
        <f t="shared" ca="1" si="127"/>
        <v/>
      </c>
      <c r="EV11" s="81" t="str">
        <f t="shared" ca="1" si="128"/>
        <v/>
      </c>
      <c r="EW11" s="81" t="str">
        <f t="shared" ca="1" si="129"/>
        <v/>
      </c>
      <c r="EX11" s="81" t="str">
        <f t="shared" ca="1" si="130"/>
        <v/>
      </c>
      <c r="EY11" s="81" t="str">
        <f t="shared" ca="1" si="131"/>
        <v/>
      </c>
      <c r="EZ11" s="51" t="str">
        <f t="shared" ca="1" si="132"/>
        <v/>
      </c>
      <c r="FA11" s="80" t="str">
        <f t="shared" ca="1" si="133"/>
        <v/>
      </c>
      <c r="FB11" s="82" t="str">
        <f t="shared" ca="1" si="134"/>
        <v/>
      </c>
      <c r="FC11" s="83" t="str">
        <f t="shared" ca="1" si="135"/>
        <v/>
      </c>
      <c r="FD11" s="79" t="str">
        <f t="shared" ca="1" si="417"/>
        <v/>
      </c>
      <c r="FE11" s="50" t="str">
        <f t="shared" ref="FE11" ca="1" si="494">IFERROR((VLOOKUP($B11,INDIRECT("'"&amp;TEXT(FD$5,"dd-mm-yy")&amp;"'!$B$8:$AI$1000"),13,0)=$G$6)*1,"")</f>
        <v/>
      </c>
      <c r="FF11" s="81" t="str">
        <f t="shared" ca="1" si="137"/>
        <v/>
      </c>
      <c r="FG11" s="81" t="str">
        <f t="shared" ca="1" si="138"/>
        <v/>
      </c>
      <c r="FH11" s="81" t="str">
        <f t="shared" ca="1" si="139"/>
        <v/>
      </c>
      <c r="FI11" s="81" t="str">
        <f t="shared" ca="1" si="140"/>
        <v/>
      </c>
      <c r="FJ11" s="81" t="str">
        <f t="shared" ca="1" si="141"/>
        <v/>
      </c>
      <c r="FK11" s="81" t="str">
        <f t="shared" ca="1" si="142"/>
        <v/>
      </c>
      <c r="FL11" s="81" t="str">
        <f t="shared" ca="1" si="143"/>
        <v/>
      </c>
      <c r="FM11" s="81" t="str">
        <f t="shared" ca="1" si="144"/>
        <v/>
      </c>
      <c r="FN11" s="51" t="str">
        <f t="shared" ca="1" si="145"/>
        <v/>
      </c>
      <c r="FO11" s="80" t="str">
        <f t="shared" ca="1" si="146"/>
        <v/>
      </c>
      <c r="FP11" s="82" t="str">
        <f t="shared" ca="1" si="147"/>
        <v/>
      </c>
      <c r="FQ11" s="83" t="str">
        <f t="shared" ca="1" si="148"/>
        <v/>
      </c>
      <c r="FR11" s="79" t="str">
        <f t="shared" ca="1" si="417"/>
        <v/>
      </c>
      <c r="FS11" s="50" t="str">
        <f t="shared" ref="FS11" ca="1" si="495">IFERROR((VLOOKUP($B11,INDIRECT("'"&amp;TEXT(FR$5,"dd-mm-yy")&amp;"'!$B$8:$AI$1000"),13,0)=$G$6)*1,"")</f>
        <v/>
      </c>
      <c r="FT11" s="81" t="str">
        <f t="shared" ca="1" si="151"/>
        <v/>
      </c>
      <c r="FU11" s="81" t="str">
        <f t="shared" ca="1" si="152"/>
        <v/>
      </c>
      <c r="FV11" s="81" t="str">
        <f t="shared" ca="1" si="153"/>
        <v/>
      </c>
      <c r="FW11" s="81" t="str">
        <f t="shared" ca="1" si="154"/>
        <v/>
      </c>
      <c r="FX11" s="81" t="str">
        <f t="shared" ca="1" si="155"/>
        <v/>
      </c>
      <c r="FY11" s="81" t="str">
        <f t="shared" ca="1" si="156"/>
        <v/>
      </c>
      <c r="FZ11" s="81" t="str">
        <f t="shared" ca="1" si="157"/>
        <v/>
      </c>
      <c r="GA11" s="81" t="str">
        <f t="shared" ca="1" si="158"/>
        <v/>
      </c>
      <c r="GB11" s="51" t="str">
        <f t="shared" ca="1" si="159"/>
        <v/>
      </c>
      <c r="GC11" s="80" t="str">
        <f t="shared" ca="1" si="160"/>
        <v/>
      </c>
      <c r="GD11" s="82" t="str">
        <f t="shared" ca="1" si="161"/>
        <v/>
      </c>
      <c r="GE11" s="83" t="str">
        <f t="shared" ca="1" si="162"/>
        <v/>
      </c>
      <c r="GF11" s="79" t="str">
        <f t="shared" ca="1" si="417"/>
        <v/>
      </c>
      <c r="GG11" s="50" t="str">
        <f t="shared" ref="GG11" ca="1" si="496">IFERROR((VLOOKUP($B11,INDIRECT("'"&amp;TEXT(GF$5,"dd-mm-yy")&amp;"'!$B$8:$AI$1000"),13,0)=$G$6)*1,"")</f>
        <v/>
      </c>
      <c r="GH11" s="81" t="str">
        <f t="shared" ca="1" si="164"/>
        <v/>
      </c>
      <c r="GI11" s="81" t="str">
        <f t="shared" ca="1" si="165"/>
        <v/>
      </c>
      <c r="GJ11" s="81" t="str">
        <f t="shared" ca="1" si="166"/>
        <v/>
      </c>
      <c r="GK11" s="81" t="str">
        <f t="shared" ca="1" si="167"/>
        <v/>
      </c>
      <c r="GL11" s="81" t="str">
        <f t="shared" ca="1" si="168"/>
        <v/>
      </c>
      <c r="GM11" s="81" t="str">
        <f t="shared" ca="1" si="169"/>
        <v/>
      </c>
      <c r="GN11" s="81" t="str">
        <f t="shared" ca="1" si="170"/>
        <v/>
      </c>
      <c r="GO11" s="81" t="str">
        <f t="shared" ca="1" si="171"/>
        <v/>
      </c>
      <c r="GP11" s="51" t="str">
        <f t="shared" ca="1" si="172"/>
        <v/>
      </c>
      <c r="GQ11" s="80" t="str">
        <f t="shared" ca="1" si="173"/>
        <v/>
      </c>
      <c r="GR11" s="82" t="str">
        <f t="shared" ca="1" si="174"/>
        <v/>
      </c>
      <c r="GS11" s="83" t="str">
        <f t="shared" ca="1" si="175"/>
        <v/>
      </c>
      <c r="GT11" s="79" t="str">
        <f t="shared" ca="1" si="417"/>
        <v/>
      </c>
      <c r="GU11" s="50" t="str">
        <f t="shared" ref="GU11" ca="1" si="497">IFERROR((VLOOKUP($B11,INDIRECT("'"&amp;TEXT(GT$5,"dd-mm-yy")&amp;"'!$B$8:$AI$1000"),13,0)=$G$6)*1,"")</f>
        <v/>
      </c>
      <c r="GV11" s="81" t="str">
        <f t="shared" ca="1" si="177"/>
        <v/>
      </c>
      <c r="GW11" s="81" t="str">
        <f t="shared" ca="1" si="178"/>
        <v/>
      </c>
      <c r="GX11" s="81" t="str">
        <f t="shared" ca="1" si="179"/>
        <v/>
      </c>
      <c r="GY11" s="81" t="str">
        <f t="shared" ca="1" si="180"/>
        <v/>
      </c>
      <c r="GZ11" s="81" t="str">
        <f t="shared" ca="1" si="181"/>
        <v/>
      </c>
      <c r="HA11" s="81" t="str">
        <f t="shared" ca="1" si="182"/>
        <v/>
      </c>
      <c r="HB11" s="81" t="str">
        <f t="shared" ca="1" si="183"/>
        <v/>
      </c>
      <c r="HC11" s="81" t="str">
        <f t="shared" ca="1" si="184"/>
        <v/>
      </c>
      <c r="HD11" s="51" t="str">
        <f t="shared" ca="1" si="185"/>
        <v/>
      </c>
      <c r="HE11" s="80" t="str">
        <f t="shared" ca="1" si="186"/>
        <v/>
      </c>
      <c r="HF11" s="82" t="str">
        <f t="shared" ca="1" si="187"/>
        <v/>
      </c>
      <c r="HG11" s="83" t="str">
        <f t="shared" ca="1" si="188"/>
        <v/>
      </c>
      <c r="HH11" s="79" t="str">
        <f t="shared" ca="1" si="417"/>
        <v/>
      </c>
      <c r="HI11" s="50" t="str">
        <f t="shared" ref="HI11" ca="1" si="498">IFERROR((VLOOKUP($B11,INDIRECT("'"&amp;TEXT(HH$5,"dd-mm-yy")&amp;"'!$B$8:$AI$1000"),13,0)=$G$6)*1,"")</f>
        <v/>
      </c>
      <c r="HJ11" s="81" t="str">
        <f t="shared" ca="1" si="190"/>
        <v/>
      </c>
      <c r="HK11" s="81" t="str">
        <f t="shared" ca="1" si="191"/>
        <v/>
      </c>
      <c r="HL11" s="81" t="str">
        <f t="shared" ca="1" si="192"/>
        <v/>
      </c>
      <c r="HM11" s="81" t="str">
        <f t="shared" ca="1" si="193"/>
        <v/>
      </c>
      <c r="HN11" s="81" t="str">
        <f t="shared" ca="1" si="194"/>
        <v/>
      </c>
      <c r="HO11" s="81" t="str">
        <f t="shared" ca="1" si="195"/>
        <v/>
      </c>
      <c r="HP11" s="81" t="str">
        <f t="shared" ca="1" si="196"/>
        <v/>
      </c>
      <c r="HQ11" s="81" t="str">
        <f t="shared" ca="1" si="197"/>
        <v/>
      </c>
      <c r="HR11" s="51" t="str">
        <f t="shared" ca="1" si="198"/>
        <v/>
      </c>
      <c r="HS11" s="80" t="str">
        <f t="shared" ca="1" si="199"/>
        <v/>
      </c>
      <c r="HT11" s="82" t="str">
        <f t="shared" ca="1" si="200"/>
        <v/>
      </c>
      <c r="HU11" s="83" t="str">
        <f t="shared" ca="1" si="201"/>
        <v/>
      </c>
      <c r="HV11" s="79" t="str">
        <f t="shared" ca="1" si="149"/>
        <v/>
      </c>
      <c r="HW11" s="50" t="str">
        <f t="shared" ref="HW11" ca="1" si="499">IFERROR((VLOOKUP($B11,INDIRECT("'"&amp;TEXT(HV$5,"dd-mm-yy")&amp;"'!$B$8:$AI$1000"),13,0)=$G$6)*1,"")</f>
        <v/>
      </c>
      <c r="HX11" s="81" t="str">
        <f t="shared" ca="1" si="203"/>
        <v/>
      </c>
      <c r="HY11" s="81" t="str">
        <f t="shared" ca="1" si="204"/>
        <v/>
      </c>
      <c r="HZ11" s="81" t="str">
        <f t="shared" ca="1" si="205"/>
        <v/>
      </c>
      <c r="IA11" s="81" t="str">
        <f t="shared" ca="1" si="206"/>
        <v/>
      </c>
      <c r="IB11" s="81" t="str">
        <f t="shared" ca="1" si="207"/>
        <v/>
      </c>
      <c r="IC11" s="81" t="str">
        <f t="shared" ca="1" si="208"/>
        <v/>
      </c>
      <c r="ID11" s="81" t="str">
        <f t="shared" ca="1" si="209"/>
        <v/>
      </c>
      <c r="IE11" s="81" t="str">
        <f t="shared" ca="1" si="210"/>
        <v/>
      </c>
      <c r="IF11" s="51" t="str">
        <f t="shared" ca="1" si="211"/>
        <v/>
      </c>
      <c r="IG11" s="80" t="str">
        <f t="shared" ca="1" si="212"/>
        <v/>
      </c>
      <c r="IH11" s="82" t="str">
        <f t="shared" ca="1" si="213"/>
        <v/>
      </c>
      <c r="II11" s="83" t="str">
        <f t="shared" ca="1" si="214"/>
        <v/>
      </c>
      <c r="IJ11" s="79" t="str">
        <f t="shared" ca="1" si="215"/>
        <v/>
      </c>
      <c r="IK11" s="50" t="str">
        <f t="shared" ref="IK11" ca="1" si="500">IFERROR((VLOOKUP($B11,INDIRECT("'"&amp;TEXT(IJ$5,"dd-mm-yy")&amp;"'!$B$8:$AI$1000"),13,0)=$G$6)*1,"")</f>
        <v/>
      </c>
      <c r="IL11" s="81" t="str">
        <f t="shared" ca="1" si="217"/>
        <v/>
      </c>
      <c r="IM11" s="81" t="str">
        <f t="shared" ca="1" si="218"/>
        <v/>
      </c>
      <c r="IN11" s="81" t="str">
        <f t="shared" ca="1" si="219"/>
        <v/>
      </c>
      <c r="IO11" s="81" t="str">
        <f t="shared" ca="1" si="220"/>
        <v/>
      </c>
      <c r="IP11" s="81" t="str">
        <f t="shared" ca="1" si="221"/>
        <v/>
      </c>
      <c r="IQ11" s="81" t="str">
        <f t="shared" ca="1" si="222"/>
        <v/>
      </c>
      <c r="IR11" s="81" t="str">
        <f t="shared" ca="1" si="223"/>
        <v/>
      </c>
      <c r="IS11" s="81" t="str">
        <f t="shared" ca="1" si="224"/>
        <v/>
      </c>
      <c r="IT11" s="51" t="str">
        <f t="shared" ca="1" si="225"/>
        <v/>
      </c>
      <c r="IU11" s="80" t="str">
        <f t="shared" ca="1" si="226"/>
        <v/>
      </c>
      <c r="IV11" s="82" t="str">
        <f t="shared" ca="1" si="227"/>
        <v/>
      </c>
      <c r="IW11" s="83" t="str">
        <f t="shared" ca="1" si="228"/>
        <v/>
      </c>
      <c r="IX11" s="79" t="str">
        <f t="shared" ca="1" si="215"/>
        <v/>
      </c>
      <c r="IY11" s="50" t="str">
        <f t="shared" ref="IY11" ca="1" si="501">IFERROR((VLOOKUP($B11,INDIRECT("'"&amp;TEXT(IX$5,"dd-mm-yy")&amp;"'!$B$8:$AI$1000"),13,0)=$G$6)*1,"")</f>
        <v/>
      </c>
      <c r="IZ11" s="81" t="str">
        <f t="shared" ca="1" si="230"/>
        <v/>
      </c>
      <c r="JA11" s="81" t="str">
        <f t="shared" ca="1" si="231"/>
        <v/>
      </c>
      <c r="JB11" s="81" t="str">
        <f t="shared" ca="1" si="232"/>
        <v/>
      </c>
      <c r="JC11" s="81" t="str">
        <f t="shared" ca="1" si="233"/>
        <v/>
      </c>
      <c r="JD11" s="81" t="str">
        <f t="shared" ca="1" si="234"/>
        <v/>
      </c>
      <c r="JE11" s="81" t="str">
        <f t="shared" ca="1" si="235"/>
        <v/>
      </c>
      <c r="JF11" s="81" t="str">
        <f t="shared" ca="1" si="236"/>
        <v/>
      </c>
      <c r="JG11" s="81" t="str">
        <f t="shared" ca="1" si="237"/>
        <v/>
      </c>
      <c r="JH11" s="51" t="str">
        <f t="shared" ca="1" si="238"/>
        <v/>
      </c>
      <c r="JI11" s="80" t="str">
        <f t="shared" ca="1" si="239"/>
        <v/>
      </c>
      <c r="JJ11" s="82" t="str">
        <f t="shared" ca="1" si="240"/>
        <v/>
      </c>
      <c r="JK11" s="83" t="str">
        <f t="shared" ca="1" si="241"/>
        <v/>
      </c>
      <c r="JL11" s="79" t="str">
        <f t="shared" ca="1" si="215"/>
        <v/>
      </c>
      <c r="JM11" s="50" t="str">
        <f t="shared" ref="JM11" ca="1" si="502">IFERROR((VLOOKUP($B11,INDIRECT("'"&amp;TEXT(JL$5,"dd-mm-yy")&amp;"'!$B$8:$AI$1000"),13,0)=$G$6)*1,"")</f>
        <v/>
      </c>
      <c r="JN11" s="81" t="str">
        <f t="shared" ca="1" si="243"/>
        <v/>
      </c>
      <c r="JO11" s="81" t="str">
        <f t="shared" ca="1" si="244"/>
        <v/>
      </c>
      <c r="JP11" s="81" t="str">
        <f t="shared" ca="1" si="245"/>
        <v/>
      </c>
      <c r="JQ11" s="81" t="str">
        <f t="shared" ca="1" si="246"/>
        <v/>
      </c>
      <c r="JR11" s="81" t="str">
        <f t="shared" ca="1" si="247"/>
        <v/>
      </c>
      <c r="JS11" s="81" t="str">
        <f t="shared" ca="1" si="248"/>
        <v/>
      </c>
      <c r="JT11" s="81" t="str">
        <f t="shared" ca="1" si="249"/>
        <v/>
      </c>
      <c r="JU11" s="81" t="str">
        <f t="shared" ca="1" si="250"/>
        <v/>
      </c>
      <c r="JV11" s="51" t="str">
        <f t="shared" ca="1" si="251"/>
        <v/>
      </c>
      <c r="JW11" s="80" t="str">
        <f t="shared" ca="1" si="252"/>
        <v/>
      </c>
      <c r="JX11" s="82" t="str">
        <f t="shared" ca="1" si="253"/>
        <v/>
      </c>
      <c r="JY11" s="83" t="str">
        <f t="shared" ca="1" si="254"/>
        <v/>
      </c>
      <c r="JZ11" s="79" t="str">
        <f t="shared" ca="1" si="215"/>
        <v/>
      </c>
      <c r="KA11" s="50" t="str">
        <f t="shared" ref="KA11" ca="1" si="503">IFERROR((VLOOKUP($B11,INDIRECT("'"&amp;TEXT(JZ$5,"dd-mm-yy")&amp;"'!$B$8:$AI$1000"),13,0)=$G$6)*1,"")</f>
        <v/>
      </c>
      <c r="KB11" s="81" t="str">
        <f t="shared" ca="1" si="256"/>
        <v/>
      </c>
      <c r="KC11" s="81" t="str">
        <f t="shared" ca="1" si="257"/>
        <v/>
      </c>
      <c r="KD11" s="81" t="str">
        <f t="shared" ca="1" si="258"/>
        <v/>
      </c>
      <c r="KE11" s="81" t="str">
        <f t="shared" ca="1" si="259"/>
        <v/>
      </c>
      <c r="KF11" s="81" t="str">
        <f t="shared" ca="1" si="260"/>
        <v/>
      </c>
      <c r="KG11" s="81" t="str">
        <f t="shared" ca="1" si="261"/>
        <v/>
      </c>
      <c r="KH11" s="81" t="str">
        <f t="shared" ca="1" si="262"/>
        <v/>
      </c>
      <c r="KI11" s="81" t="str">
        <f t="shared" ca="1" si="263"/>
        <v/>
      </c>
      <c r="KJ11" s="51" t="str">
        <f t="shared" ca="1" si="264"/>
        <v/>
      </c>
      <c r="KK11" s="80" t="str">
        <f t="shared" ca="1" si="265"/>
        <v/>
      </c>
      <c r="KL11" s="82" t="str">
        <f t="shared" ca="1" si="266"/>
        <v/>
      </c>
      <c r="KM11" s="83" t="str">
        <f t="shared" ca="1" si="267"/>
        <v/>
      </c>
      <c r="KN11" s="79" t="str">
        <f t="shared" ca="1" si="428"/>
        <v/>
      </c>
      <c r="KO11" s="50" t="str">
        <f t="shared" ref="KO11" ca="1" si="504">IFERROR((VLOOKUP($B11,INDIRECT("'"&amp;TEXT(KN$5,"dd-mm-yy")&amp;"'!$B$8:$AI$1000"),13,0)=$G$6)*1,"")</f>
        <v/>
      </c>
      <c r="KP11" s="81" t="str">
        <f t="shared" ca="1" si="269"/>
        <v/>
      </c>
      <c r="KQ11" s="81" t="str">
        <f t="shared" ca="1" si="270"/>
        <v/>
      </c>
      <c r="KR11" s="81" t="str">
        <f t="shared" ca="1" si="271"/>
        <v/>
      </c>
      <c r="KS11" s="81" t="str">
        <f t="shared" ca="1" si="272"/>
        <v/>
      </c>
      <c r="KT11" s="81" t="str">
        <f t="shared" ca="1" si="273"/>
        <v/>
      </c>
      <c r="KU11" s="81" t="str">
        <f t="shared" ca="1" si="274"/>
        <v/>
      </c>
      <c r="KV11" s="81" t="str">
        <f t="shared" ca="1" si="275"/>
        <v/>
      </c>
      <c r="KW11" s="81" t="str">
        <f t="shared" ca="1" si="276"/>
        <v/>
      </c>
      <c r="KX11" s="51" t="str">
        <f t="shared" ca="1" si="277"/>
        <v/>
      </c>
      <c r="KY11" s="80" t="str">
        <f t="shared" ca="1" si="278"/>
        <v/>
      </c>
      <c r="KZ11" s="82" t="str">
        <f t="shared" ca="1" si="279"/>
        <v/>
      </c>
      <c r="LA11" s="83" t="str">
        <f t="shared" ca="1" si="280"/>
        <v/>
      </c>
      <c r="LB11" s="79" t="str">
        <f t="shared" ca="1" si="428"/>
        <v/>
      </c>
      <c r="LC11" s="50" t="str">
        <f t="shared" ref="LC11" ca="1" si="505">IFERROR((VLOOKUP($B11,INDIRECT("'"&amp;TEXT(LB$5,"dd-mm-yy")&amp;"'!$B$8:$AI$1000"),13,0)=$G$6)*1,"")</f>
        <v/>
      </c>
      <c r="LD11" s="81" t="str">
        <f t="shared" ca="1" si="283"/>
        <v/>
      </c>
      <c r="LE11" s="81" t="str">
        <f t="shared" ca="1" si="284"/>
        <v/>
      </c>
      <c r="LF11" s="81" t="str">
        <f t="shared" ca="1" si="285"/>
        <v/>
      </c>
      <c r="LG11" s="81" t="str">
        <f t="shared" ca="1" si="286"/>
        <v/>
      </c>
      <c r="LH11" s="81" t="str">
        <f t="shared" ca="1" si="287"/>
        <v/>
      </c>
      <c r="LI11" s="81" t="str">
        <f t="shared" ca="1" si="288"/>
        <v/>
      </c>
      <c r="LJ11" s="81" t="str">
        <f t="shared" ca="1" si="289"/>
        <v/>
      </c>
      <c r="LK11" s="81" t="str">
        <f t="shared" ca="1" si="290"/>
        <v/>
      </c>
      <c r="LL11" s="51" t="str">
        <f t="shared" ca="1" si="291"/>
        <v/>
      </c>
      <c r="LM11" s="80" t="str">
        <f t="shared" ca="1" si="292"/>
        <v/>
      </c>
      <c r="LN11" s="82" t="str">
        <f t="shared" ca="1" si="293"/>
        <v/>
      </c>
      <c r="LO11" s="83" t="str">
        <f t="shared" ca="1" si="294"/>
        <v/>
      </c>
      <c r="LP11" s="79" t="str">
        <f t="shared" ca="1" si="428"/>
        <v/>
      </c>
      <c r="LQ11" s="50" t="str">
        <f t="shared" ref="LQ11" ca="1" si="506">IFERROR((VLOOKUP($B11,INDIRECT("'"&amp;TEXT(LP$5,"dd-mm-yy")&amp;"'!$B$8:$AI$1000"),13,0)=$G$6)*1,"")</f>
        <v/>
      </c>
      <c r="LR11" s="81" t="str">
        <f t="shared" ca="1" si="296"/>
        <v/>
      </c>
      <c r="LS11" s="81" t="str">
        <f t="shared" ca="1" si="297"/>
        <v/>
      </c>
      <c r="LT11" s="81" t="str">
        <f t="shared" ca="1" si="298"/>
        <v/>
      </c>
      <c r="LU11" s="81" t="str">
        <f t="shared" ca="1" si="299"/>
        <v/>
      </c>
      <c r="LV11" s="81" t="str">
        <f t="shared" ca="1" si="300"/>
        <v/>
      </c>
      <c r="LW11" s="81" t="str">
        <f t="shared" ca="1" si="301"/>
        <v/>
      </c>
      <c r="LX11" s="81" t="str">
        <f t="shared" ca="1" si="302"/>
        <v/>
      </c>
      <c r="LY11" s="81" t="str">
        <f t="shared" ca="1" si="303"/>
        <v/>
      </c>
      <c r="LZ11" s="51" t="str">
        <f t="shared" ca="1" si="304"/>
        <v/>
      </c>
      <c r="MA11" s="80" t="str">
        <f t="shared" ca="1" si="305"/>
        <v/>
      </c>
      <c r="MB11" s="82" t="str">
        <f t="shared" ca="1" si="306"/>
        <v/>
      </c>
      <c r="MC11" s="83" t="str">
        <f t="shared" ca="1" si="307"/>
        <v/>
      </c>
      <c r="MD11" s="79" t="str">
        <f t="shared" ca="1" si="428"/>
        <v/>
      </c>
      <c r="ME11" s="50" t="str">
        <f t="shared" ref="ME11" ca="1" si="507">IFERROR((VLOOKUP($B11,INDIRECT("'"&amp;TEXT(MD$5,"dd-mm-yy")&amp;"'!$B$8:$AI$1000"),13,0)=$G$6)*1,"")</f>
        <v/>
      </c>
      <c r="MF11" s="81" t="str">
        <f t="shared" ca="1" si="309"/>
        <v/>
      </c>
      <c r="MG11" s="81" t="str">
        <f t="shared" ca="1" si="310"/>
        <v/>
      </c>
      <c r="MH11" s="81" t="str">
        <f t="shared" ca="1" si="311"/>
        <v/>
      </c>
      <c r="MI11" s="81" t="str">
        <f t="shared" ca="1" si="312"/>
        <v/>
      </c>
      <c r="MJ11" s="81" t="str">
        <f t="shared" ca="1" si="313"/>
        <v/>
      </c>
      <c r="MK11" s="81" t="str">
        <f t="shared" ca="1" si="314"/>
        <v/>
      </c>
      <c r="ML11" s="81" t="str">
        <f t="shared" ca="1" si="315"/>
        <v/>
      </c>
      <c r="MM11" s="81" t="str">
        <f t="shared" ca="1" si="316"/>
        <v/>
      </c>
      <c r="MN11" s="51" t="str">
        <f t="shared" ca="1" si="317"/>
        <v/>
      </c>
      <c r="MO11" s="80" t="str">
        <f t="shared" ca="1" si="318"/>
        <v/>
      </c>
      <c r="MP11" s="82" t="str">
        <f t="shared" ca="1" si="319"/>
        <v/>
      </c>
      <c r="MQ11" s="83" t="str">
        <f t="shared" ca="1" si="320"/>
        <v/>
      </c>
      <c r="MR11" s="79" t="str">
        <f t="shared" ca="1" si="428"/>
        <v/>
      </c>
      <c r="MS11" s="50" t="str">
        <f t="shared" ref="MS11" ca="1" si="508">IFERROR((VLOOKUP($B11,INDIRECT("'"&amp;TEXT(MR$5,"dd-mm-yy")&amp;"'!$B$8:$AI$1000"),13,0)=$G$6)*1,"")</f>
        <v/>
      </c>
      <c r="MT11" s="81" t="str">
        <f t="shared" ca="1" si="322"/>
        <v/>
      </c>
      <c r="MU11" s="81" t="str">
        <f t="shared" ca="1" si="323"/>
        <v/>
      </c>
      <c r="MV11" s="81" t="str">
        <f t="shared" ca="1" si="324"/>
        <v/>
      </c>
      <c r="MW11" s="81" t="str">
        <f t="shared" ca="1" si="325"/>
        <v/>
      </c>
      <c r="MX11" s="81" t="str">
        <f t="shared" ca="1" si="326"/>
        <v/>
      </c>
      <c r="MY11" s="81" t="str">
        <f t="shared" ca="1" si="327"/>
        <v/>
      </c>
      <c r="MZ11" s="81" t="str">
        <f t="shared" ca="1" si="328"/>
        <v/>
      </c>
      <c r="NA11" s="81" t="str">
        <f t="shared" ca="1" si="329"/>
        <v/>
      </c>
      <c r="NB11" s="51" t="str">
        <f t="shared" ca="1" si="330"/>
        <v/>
      </c>
      <c r="NC11" s="80" t="str">
        <f t="shared" ca="1" si="331"/>
        <v/>
      </c>
      <c r="ND11" s="82" t="str">
        <f t="shared" ca="1" si="332"/>
        <v/>
      </c>
      <c r="NE11" s="83" t="str">
        <f t="shared" ca="1" si="333"/>
        <v/>
      </c>
      <c r="NF11" s="79" t="str">
        <f t="shared" ca="1" si="281"/>
        <v/>
      </c>
      <c r="NG11" s="50" t="str">
        <f t="shared" ref="NG11" ca="1" si="509">IFERROR((VLOOKUP($B11,INDIRECT("'"&amp;TEXT(NF$5,"dd-mm-yy")&amp;"'!$B$8:$AI$1000"),13,0)=$G$6)*1,"")</f>
        <v/>
      </c>
      <c r="NH11" s="81" t="str">
        <f t="shared" ca="1" si="335"/>
        <v/>
      </c>
      <c r="NI11" s="81" t="str">
        <f t="shared" ca="1" si="336"/>
        <v/>
      </c>
      <c r="NJ11" s="81" t="str">
        <f t="shared" ca="1" si="337"/>
        <v/>
      </c>
      <c r="NK11" s="81" t="str">
        <f t="shared" ca="1" si="338"/>
        <v/>
      </c>
      <c r="NL11" s="81" t="str">
        <f t="shared" ca="1" si="339"/>
        <v/>
      </c>
      <c r="NM11" s="81" t="str">
        <f t="shared" ca="1" si="340"/>
        <v/>
      </c>
      <c r="NN11" s="81" t="str">
        <f t="shared" ca="1" si="341"/>
        <v/>
      </c>
      <c r="NO11" s="81" t="str">
        <f t="shared" ca="1" si="342"/>
        <v/>
      </c>
      <c r="NP11" s="51" t="str">
        <f t="shared" ca="1" si="343"/>
        <v/>
      </c>
      <c r="NQ11" s="80" t="str">
        <f t="shared" ca="1" si="344"/>
        <v/>
      </c>
      <c r="NR11" s="82" t="str">
        <f t="shared" ca="1" si="345"/>
        <v/>
      </c>
      <c r="NS11" s="83" t="str">
        <f t="shared" ca="1" si="346"/>
        <v/>
      </c>
      <c r="NT11" s="79" t="str">
        <f t="shared" ca="1" si="347"/>
        <v/>
      </c>
      <c r="NU11" s="50" t="str">
        <f t="shared" ref="NU11" ca="1" si="510">IFERROR((VLOOKUP($B11,INDIRECT("'"&amp;TEXT(NT$5,"dd-mm-yy")&amp;"'!$B$8:$AI$1000"),13,0)=$G$6)*1,"")</f>
        <v/>
      </c>
      <c r="NV11" s="81" t="str">
        <f t="shared" ca="1" si="349"/>
        <v/>
      </c>
      <c r="NW11" s="81" t="str">
        <f t="shared" ca="1" si="350"/>
        <v/>
      </c>
      <c r="NX11" s="81" t="str">
        <f t="shared" ca="1" si="351"/>
        <v/>
      </c>
      <c r="NY11" s="81" t="str">
        <f t="shared" ca="1" si="352"/>
        <v/>
      </c>
      <c r="NZ11" s="81" t="str">
        <f t="shared" ca="1" si="353"/>
        <v/>
      </c>
      <c r="OA11" s="81" t="str">
        <f t="shared" ca="1" si="354"/>
        <v/>
      </c>
      <c r="OB11" s="81" t="str">
        <f t="shared" ca="1" si="355"/>
        <v/>
      </c>
      <c r="OC11" s="81" t="str">
        <f t="shared" ca="1" si="356"/>
        <v/>
      </c>
      <c r="OD11" s="51" t="str">
        <f t="shared" ca="1" si="357"/>
        <v/>
      </c>
      <c r="OE11" s="80" t="str">
        <f t="shared" ca="1" si="358"/>
        <v/>
      </c>
      <c r="OF11" s="82" t="str">
        <f t="shared" ca="1" si="359"/>
        <v/>
      </c>
      <c r="OG11" s="83" t="str">
        <f t="shared" ca="1" si="360"/>
        <v/>
      </c>
      <c r="OH11" s="79" t="str">
        <f t="shared" ca="1" si="347"/>
        <v/>
      </c>
      <c r="OI11" s="50" t="str">
        <f t="shared" ref="OI11" ca="1" si="511">IFERROR((VLOOKUP($B11,INDIRECT("'"&amp;TEXT(OH$5,"dd-mm-yy")&amp;"'!$B$8:$AI$1000"),13,0)=$G$6)*1,"")</f>
        <v/>
      </c>
      <c r="OJ11" s="81" t="str">
        <f t="shared" ca="1" si="362"/>
        <v/>
      </c>
      <c r="OK11" s="81" t="str">
        <f t="shared" ca="1" si="363"/>
        <v/>
      </c>
      <c r="OL11" s="81" t="str">
        <f t="shared" ca="1" si="364"/>
        <v/>
      </c>
      <c r="OM11" s="81" t="str">
        <f t="shared" ca="1" si="365"/>
        <v/>
      </c>
      <c r="ON11" s="81" t="str">
        <f t="shared" ca="1" si="366"/>
        <v/>
      </c>
      <c r="OO11" s="81" t="str">
        <f t="shared" ca="1" si="367"/>
        <v/>
      </c>
      <c r="OP11" s="81" t="str">
        <f t="shared" ca="1" si="368"/>
        <v/>
      </c>
      <c r="OQ11" s="81" t="str">
        <f t="shared" ca="1" si="369"/>
        <v/>
      </c>
      <c r="OR11" s="51" t="str">
        <f t="shared" ca="1" si="370"/>
        <v/>
      </c>
      <c r="OS11" s="80" t="str">
        <f t="shared" ca="1" si="371"/>
        <v/>
      </c>
      <c r="OT11" s="82" t="str">
        <f t="shared" ca="1" si="372"/>
        <v/>
      </c>
      <c r="OU11" s="83" t="str">
        <f t="shared" ca="1" si="373"/>
        <v/>
      </c>
      <c r="OV11" s="79" t="str">
        <f t="shared" ca="1" si="347"/>
        <v/>
      </c>
      <c r="OW11" s="50" t="str">
        <f t="shared" ref="OW11" ca="1" si="512">IFERROR((VLOOKUP($B11,INDIRECT("'"&amp;TEXT(OV$5,"dd-mm-yy")&amp;"'!$B$8:$AI$1000"),13,0)=$G$6)*1,"")</f>
        <v/>
      </c>
      <c r="OX11" s="81" t="str">
        <f t="shared" ca="1" si="375"/>
        <v/>
      </c>
      <c r="OY11" s="81" t="str">
        <f t="shared" ca="1" si="376"/>
        <v/>
      </c>
      <c r="OZ11" s="81" t="str">
        <f t="shared" ca="1" si="377"/>
        <v/>
      </c>
      <c r="PA11" s="81" t="str">
        <f t="shared" ca="1" si="378"/>
        <v/>
      </c>
      <c r="PB11" s="81" t="str">
        <f t="shared" ca="1" si="379"/>
        <v/>
      </c>
      <c r="PC11" s="81" t="str">
        <f t="shared" ca="1" si="380"/>
        <v/>
      </c>
      <c r="PD11" s="81" t="str">
        <f t="shared" ca="1" si="381"/>
        <v/>
      </c>
      <c r="PE11" s="81" t="str">
        <f t="shared" ca="1" si="382"/>
        <v/>
      </c>
      <c r="PF11" s="51" t="str">
        <f t="shared" ca="1" si="383"/>
        <v/>
      </c>
      <c r="PG11" s="80" t="str">
        <f t="shared" ca="1" si="384"/>
        <v/>
      </c>
      <c r="PH11" s="82" t="str">
        <f t="shared" ca="1" si="385"/>
        <v/>
      </c>
      <c r="PI11" s="83" t="str">
        <f t="shared" ca="1" si="386"/>
        <v/>
      </c>
      <c r="PJ11" s="79" t="str">
        <f t="shared" ca="1" si="347"/>
        <v/>
      </c>
      <c r="PK11" s="50" t="str">
        <f t="shared" ref="PK11" ca="1" si="513">IFERROR((VLOOKUP($B11,INDIRECT("'"&amp;TEXT(PJ$5,"dd-mm-yy")&amp;"'!$B$8:$AI$1000"),13,0)=$G$6)*1,"")</f>
        <v/>
      </c>
      <c r="PL11" s="81" t="str">
        <f t="shared" ca="1" si="388"/>
        <v/>
      </c>
      <c r="PM11" s="81" t="str">
        <f t="shared" ca="1" si="389"/>
        <v/>
      </c>
      <c r="PN11" s="81" t="str">
        <f t="shared" ca="1" si="390"/>
        <v/>
      </c>
      <c r="PO11" s="81" t="str">
        <f t="shared" ca="1" si="391"/>
        <v/>
      </c>
      <c r="PP11" s="81" t="str">
        <f t="shared" ca="1" si="392"/>
        <v/>
      </c>
      <c r="PQ11" s="81" t="str">
        <f t="shared" ca="1" si="393"/>
        <v/>
      </c>
      <c r="PR11" s="81" t="str">
        <f t="shared" ca="1" si="394"/>
        <v/>
      </c>
      <c r="PS11" s="81" t="str">
        <f t="shared" ca="1" si="395"/>
        <v/>
      </c>
      <c r="PT11" s="51" t="str">
        <f t="shared" ca="1" si="396"/>
        <v/>
      </c>
      <c r="PU11" s="80" t="str">
        <f t="shared" ca="1" si="397"/>
        <v/>
      </c>
      <c r="PV11" s="82" t="str">
        <f t="shared" ca="1" si="398"/>
        <v/>
      </c>
      <c r="PW11" s="83" t="str">
        <f t="shared" ca="1" si="399"/>
        <v/>
      </c>
      <c r="PX11" s="79" t="str">
        <f t="shared" ca="1" si="347"/>
        <v/>
      </c>
      <c r="PY11" s="50" t="str">
        <f t="shared" ref="PY11" ca="1" si="514">IFERROR((VLOOKUP($B11,INDIRECT("'"&amp;TEXT(PX$5,"dd-mm-yy")&amp;"'!$B$8:$AI$1000"),13,0)=$G$6)*1,"")</f>
        <v/>
      </c>
      <c r="PZ11" s="81" t="str">
        <f t="shared" ca="1" si="401"/>
        <v/>
      </c>
      <c r="QA11" s="81" t="str">
        <f t="shared" ca="1" si="402"/>
        <v/>
      </c>
      <c r="QB11" s="81" t="str">
        <f t="shared" ca="1" si="403"/>
        <v/>
      </c>
      <c r="QC11" s="81" t="str">
        <f t="shared" ca="1" si="404"/>
        <v/>
      </c>
      <c r="QD11" s="81" t="str">
        <f t="shared" ca="1" si="405"/>
        <v/>
      </c>
      <c r="QE11" s="81" t="str">
        <f t="shared" ca="1" si="406"/>
        <v/>
      </c>
      <c r="QF11" s="81" t="str">
        <f t="shared" ca="1" si="407"/>
        <v/>
      </c>
      <c r="QG11" s="81" t="str">
        <f t="shared" ca="1" si="408"/>
        <v/>
      </c>
      <c r="QH11" s="51" t="str">
        <f t="shared" ca="1" si="409"/>
        <v/>
      </c>
      <c r="QI11" s="80" t="str">
        <f t="shared" ca="1" si="410"/>
        <v/>
      </c>
      <c r="QJ11" s="82" t="str">
        <f t="shared" ca="1" si="411"/>
        <v/>
      </c>
      <c r="QK11" s="83" t="str">
        <f t="shared" ca="1" si="412"/>
        <v/>
      </c>
    </row>
    <row r="12" spans="2:453" ht="14.45" customHeight="1" x14ac:dyDescent="0.3">
      <c r="B12" s="72" t="str">
        <f>Colaboradores!B10</f>
        <v>7085</v>
      </c>
      <c r="C12" s="71" t="str">
        <f>Colaboradores!C10</f>
        <v>Ramírez Medina, Sergio</v>
      </c>
      <c r="D12" s="90">
        <f t="shared" ca="1" si="0"/>
        <v>0</v>
      </c>
      <c r="E12" s="91">
        <f t="shared" ca="1" si="1"/>
        <v>0</v>
      </c>
      <c r="F12" s="54" t="str">
        <f t="shared" ca="1" si="2"/>
        <v/>
      </c>
      <c r="G12" s="52" t="str">
        <f t="shared" ca="1" si="2"/>
        <v/>
      </c>
      <c r="H12" s="81" t="str">
        <f t="shared" ca="1" si="2"/>
        <v/>
      </c>
      <c r="I12" s="81" t="str">
        <f t="shared" ca="1" si="2"/>
        <v/>
      </c>
      <c r="J12" s="81" t="str">
        <f t="shared" ca="1" si="2"/>
        <v/>
      </c>
      <c r="K12" s="81" t="str">
        <f t="shared" ca="1" si="2"/>
        <v/>
      </c>
      <c r="L12" s="81" t="str">
        <f t="shared" ca="1" si="2"/>
        <v/>
      </c>
      <c r="M12" s="81" t="str">
        <f t="shared" ca="1" si="2"/>
        <v/>
      </c>
      <c r="N12" s="81" t="str">
        <f t="shared" ca="1" si="2"/>
        <v/>
      </c>
      <c r="O12" s="81" t="str">
        <f t="shared" ca="1" si="2"/>
        <v/>
      </c>
      <c r="P12" s="53" t="str">
        <f t="shared" ca="1" si="2"/>
        <v/>
      </c>
      <c r="Q12" s="28" t="str">
        <f t="shared" ca="1" si="2"/>
        <v/>
      </c>
      <c r="R12" s="82" t="str">
        <f t="shared" ca="1" si="2"/>
        <v/>
      </c>
      <c r="S12" s="83" t="str">
        <f t="shared" ca="1" si="2"/>
        <v/>
      </c>
      <c r="T12" s="79" t="str">
        <f t="shared" ca="1" si="3"/>
        <v/>
      </c>
      <c r="U12" s="50" t="str">
        <f t="shared" ca="1" si="4"/>
        <v/>
      </c>
      <c r="V12" s="81" t="str">
        <f t="shared" ca="1" si="5"/>
        <v/>
      </c>
      <c r="W12" s="81" t="str">
        <f t="shared" ca="1" si="6"/>
        <v/>
      </c>
      <c r="X12" s="81" t="str">
        <f t="shared" ca="1" si="7"/>
        <v/>
      </c>
      <c r="Y12" s="81" t="str">
        <f t="shared" ca="1" si="8"/>
        <v/>
      </c>
      <c r="Z12" s="81" t="str">
        <f t="shared" ca="1" si="9"/>
        <v/>
      </c>
      <c r="AA12" s="81" t="str">
        <f t="shared" ca="1" si="10"/>
        <v/>
      </c>
      <c r="AB12" s="81" t="str">
        <f t="shared" ca="1" si="11"/>
        <v/>
      </c>
      <c r="AC12" s="81" t="str">
        <f t="shared" ca="1" si="12"/>
        <v/>
      </c>
      <c r="AD12" s="51" t="str">
        <f t="shared" ca="1" si="13"/>
        <v/>
      </c>
      <c r="AE12" s="80" t="str">
        <f t="shared" ca="1" si="14"/>
        <v/>
      </c>
      <c r="AF12" s="82" t="str">
        <f t="shared" ca="1" si="15"/>
        <v/>
      </c>
      <c r="AG12" s="83" t="str">
        <f t="shared" ca="1" si="16"/>
        <v/>
      </c>
      <c r="AH12" s="79" t="str">
        <f t="shared" ca="1" si="17"/>
        <v/>
      </c>
      <c r="AI12" s="50" t="str">
        <f t="shared" ca="1" si="18"/>
        <v/>
      </c>
      <c r="AJ12" s="81" t="str">
        <f t="shared" ca="1" si="19"/>
        <v/>
      </c>
      <c r="AK12" s="81" t="str">
        <f t="shared" ca="1" si="20"/>
        <v/>
      </c>
      <c r="AL12" s="81" t="str">
        <f t="shared" ca="1" si="21"/>
        <v/>
      </c>
      <c r="AM12" s="81" t="str">
        <f t="shared" ca="1" si="22"/>
        <v/>
      </c>
      <c r="AN12" s="81" t="str">
        <f t="shared" ca="1" si="23"/>
        <v/>
      </c>
      <c r="AO12" s="81" t="str">
        <f t="shared" ca="1" si="24"/>
        <v/>
      </c>
      <c r="AP12" s="81" t="str">
        <f t="shared" ca="1" si="25"/>
        <v/>
      </c>
      <c r="AQ12" s="81" t="str">
        <f t="shared" ca="1" si="26"/>
        <v/>
      </c>
      <c r="AR12" s="51" t="str">
        <f t="shared" ca="1" si="27"/>
        <v/>
      </c>
      <c r="AS12" s="80" t="str">
        <f t="shared" ca="1" si="28"/>
        <v/>
      </c>
      <c r="AT12" s="82" t="str">
        <f t="shared" ca="1" si="29"/>
        <v/>
      </c>
      <c r="AU12" s="83" t="str">
        <f t="shared" ca="1" si="30"/>
        <v/>
      </c>
      <c r="AV12" s="79" t="str">
        <f t="shared" ca="1" si="31"/>
        <v/>
      </c>
      <c r="AW12" s="50" t="str">
        <f t="shared" ca="1" si="32"/>
        <v/>
      </c>
      <c r="AX12" s="81" t="str">
        <f t="shared" ca="1" si="33"/>
        <v/>
      </c>
      <c r="AY12" s="81" t="str">
        <f t="shared" ca="1" si="34"/>
        <v/>
      </c>
      <c r="AZ12" s="81" t="str">
        <f t="shared" ca="1" si="35"/>
        <v/>
      </c>
      <c r="BA12" s="81" t="str">
        <f t="shared" ca="1" si="36"/>
        <v/>
      </c>
      <c r="BB12" s="81" t="str">
        <f t="shared" ca="1" si="37"/>
        <v/>
      </c>
      <c r="BC12" s="81" t="str">
        <f t="shared" ca="1" si="38"/>
        <v/>
      </c>
      <c r="BD12" s="81" t="str">
        <f t="shared" ca="1" si="39"/>
        <v/>
      </c>
      <c r="BE12" s="81" t="str">
        <f t="shared" ca="1" si="40"/>
        <v/>
      </c>
      <c r="BF12" s="51" t="str">
        <f t="shared" ca="1" si="41"/>
        <v/>
      </c>
      <c r="BG12" s="80" t="str">
        <f t="shared" ca="1" si="42"/>
        <v/>
      </c>
      <c r="BH12" s="82" t="str">
        <f t="shared" ca="1" si="43"/>
        <v/>
      </c>
      <c r="BI12" s="83" t="str">
        <f t="shared" ca="1" si="44"/>
        <v/>
      </c>
      <c r="BJ12" s="79" t="str">
        <f t="shared" ca="1" si="45"/>
        <v/>
      </c>
      <c r="BK12" s="50" t="str">
        <f t="shared" ca="1" si="46"/>
        <v/>
      </c>
      <c r="BL12" s="81" t="str">
        <f t="shared" ca="1" si="47"/>
        <v/>
      </c>
      <c r="BM12" s="81" t="str">
        <f t="shared" ca="1" si="48"/>
        <v/>
      </c>
      <c r="BN12" s="81" t="str">
        <f t="shared" ca="1" si="49"/>
        <v/>
      </c>
      <c r="BO12" s="81" t="str">
        <f t="shared" ca="1" si="50"/>
        <v/>
      </c>
      <c r="BP12" s="81" t="str">
        <f t="shared" ca="1" si="51"/>
        <v/>
      </c>
      <c r="BQ12" s="81" t="str">
        <f t="shared" ca="1" si="52"/>
        <v/>
      </c>
      <c r="BR12" s="81" t="str">
        <f t="shared" ca="1" si="53"/>
        <v/>
      </c>
      <c r="BS12" s="81" t="str">
        <f t="shared" ca="1" si="54"/>
        <v/>
      </c>
      <c r="BT12" s="51" t="str">
        <f t="shared" ca="1" si="55"/>
        <v/>
      </c>
      <c r="BU12" s="80" t="str">
        <f t="shared" ca="1" si="56"/>
        <v/>
      </c>
      <c r="BV12" s="82" t="str">
        <f t="shared" ca="1" si="57"/>
        <v/>
      </c>
      <c r="BW12" s="83" t="str">
        <f t="shared" ca="1" si="58"/>
        <v/>
      </c>
      <c r="BX12" s="79" t="str">
        <f t="shared" ca="1" si="45"/>
        <v/>
      </c>
      <c r="BY12" s="50" t="str">
        <f t="shared" ca="1" si="46"/>
        <v/>
      </c>
      <c r="BZ12" s="81" t="str">
        <f t="shared" ca="1" si="59"/>
        <v/>
      </c>
      <c r="CA12" s="81" t="str">
        <f t="shared" ca="1" si="60"/>
        <v/>
      </c>
      <c r="CB12" s="81" t="str">
        <f t="shared" ca="1" si="61"/>
        <v/>
      </c>
      <c r="CC12" s="81" t="str">
        <f t="shared" ca="1" si="62"/>
        <v/>
      </c>
      <c r="CD12" s="81" t="str">
        <f t="shared" ca="1" si="63"/>
        <v/>
      </c>
      <c r="CE12" s="81" t="str">
        <f t="shared" ca="1" si="64"/>
        <v/>
      </c>
      <c r="CF12" s="81" t="str">
        <f t="shared" ca="1" si="65"/>
        <v/>
      </c>
      <c r="CG12" s="81" t="str">
        <f t="shared" ca="1" si="66"/>
        <v/>
      </c>
      <c r="CH12" s="51" t="str">
        <f t="shared" ca="1" si="67"/>
        <v/>
      </c>
      <c r="CI12" s="80" t="str">
        <f t="shared" ca="1" si="68"/>
        <v/>
      </c>
      <c r="CJ12" s="82" t="str">
        <f t="shared" ca="1" si="69"/>
        <v/>
      </c>
      <c r="CK12" s="83" t="str">
        <f t="shared" ca="1" si="70"/>
        <v/>
      </c>
      <c r="CL12" s="79" t="str">
        <f t="shared" ca="1" si="45"/>
        <v/>
      </c>
      <c r="CM12" s="50" t="str">
        <f t="shared" ca="1" si="46"/>
        <v/>
      </c>
      <c r="CN12" s="81" t="str">
        <f t="shared" ca="1" si="71"/>
        <v/>
      </c>
      <c r="CO12" s="81" t="str">
        <f t="shared" ca="1" si="72"/>
        <v/>
      </c>
      <c r="CP12" s="81" t="str">
        <f t="shared" ca="1" si="73"/>
        <v/>
      </c>
      <c r="CQ12" s="81" t="str">
        <f t="shared" ca="1" si="74"/>
        <v/>
      </c>
      <c r="CR12" s="81" t="str">
        <f t="shared" ca="1" si="75"/>
        <v/>
      </c>
      <c r="CS12" s="81" t="str">
        <f t="shared" ca="1" si="76"/>
        <v/>
      </c>
      <c r="CT12" s="81" t="str">
        <f t="shared" ca="1" si="77"/>
        <v/>
      </c>
      <c r="CU12" s="81" t="str">
        <f t="shared" ca="1" si="78"/>
        <v/>
      </c>
      <c r="CV12" s="51" t="str">
        <f t="shared" ca="1" si="79"/>
        <v/>
      </c>
      <c r="CW12" s="80" t="str">
        <f t="shared" ca="1" si="80"/>
        <v/>
      </c>
      <c r="CX12" s="82" t="str">
        <f t="shared" ca="1" si="81"/>
        <v/>
      </c>
      <c r="CY12" s="83" t="str">
        <f t="shared" ca="1" si="82"/>
        <v/>
      </c>
      <c r="CZ12" s="79" t="str">
        <f t="shared" ca="1" si="96"/>
        <v/>
      </c>
      <c r="DA12" s="50" t="str">
        <f t="shared" ref="DA12" ca="1" si="515">IFERROR((VLOOKUP($B12,INDIRECT("'"&amp;TEXT(CZ$5,"dd-mm-yy")&amp;"'!$B$8:$AI$1000"),13,0)=$G$6)*1,"")</f>
        <v/>
      </c>
      <c r="DB12" s="81" t="str">
        <f t="shared" ca="1" si="84"/>
        <v/>
      </c>
      <c r="DC12" s="81" t="str">
        <f t="shared" ca="1" si="85"/>
        <v/>
      </c>
      <c r="DD12" s="81" t="str">
        <f t="shared" ca="1" si="86"/>
        <v/>
      </c>
      <c r="DE12" s="81" t="str">
        <f t="shared" ca="1" si="87"/>
        <v/>
      </c>
      <c r="DF12" s="81" t="str">
        <f t="shared" ca="1" si="88"/>
        <v/>
      </c>
      <c r="DG12" s="81" t="str">
        <f t="shared" ca="1" si="89"/>
        <v/>
      </c>
      <c r="DH12" s="81" t="str">
        <f t="shared" ca="1" si="90"/>
        <v/>
      </c>
      <c r="DI12" s="81" t="str">
        <f t="shared" ca="1" si="91"/>
        <v/>
      </c>
      <c r="DJ12" s="51" t="str">
        <f t="shared" ca="1" si="92"/>
        <v/>
      </c>
      <c r="DK12" s="80" t="str">
        <f t="shared" ca="1" si="93"/>
        <v/>
      </c>
      <c r="DL12" s="82" t="str">
        <f t="shared" ca="1" si="94"/>
        <v/>
      </c>
      <c r="DM12" s="83" t="str">
        <f t="shared" ca="1" si="95"/>
        <v/>
      </c>
      <c r="DN12" s="79" t="str">
        <f t="shared" ca="1" si="96"/>
        <v/>
      </c>
      <c r="DO12" s="50" t="str">
        <f t="shared" ref="DO12" ca="1" si="516">IFERROR((VLOOKUP($B12,INDIRECT("'"&amp;TEXT(DN$5,"dd-mm-yy")&amp;"'!$B$8:$AI$1000"),13,0)=$G$6)*1,"")</f>
        <v/>
      </c>
      <c r="DP12" s="81" t="str">
        <f t="shared" ca="1" si="98"/>
        <v/>
      </c>
      <c r="DQ12" s="81" t="str">
        <f t="shared" ca="1" si="99"/>
        <v/>
      </c>
      <c r="DR12" s="81" t="str">
        <f t="shared" ca="1" si="100"/>
        <v/>
      </c>
      <c r="DS12" s="81" t="str">
        <f t="shared" ca="1" si="101"/>
        <v/>
      </c>
      <c r="DT12" s="81" t="str">
        <f t="shared" ca="1" si="102"/>
        <v/>
      </c>
      <c r="DU12" s="81" t="str">
        <f t="shared" ca="1" si="103"/>
        <v/>
      </c>
      <c r="DV12" s="81" t="str">
        <f t="shared" ca="1" si="104"/>
        <v/>
      </c>
      <c r="DW12" s="81" t="str">
        <f t="shared" ca="1" si="105"/>
        <v/>
      </c>
      <c r="DX12" s="51" t="str">
        <f t="shared" ca="1" si="106"/>
        <v/>
      </c>
      <c r="DY12" s="80" t="str">
        <f t="shared" ca="1" si="107"/>
        <v/>
      </c>
      <c r="DZ12" s="82" t="str">
        <f t="shared" ca="1" si="108"/>
        <v/>
      </c>
      <c r="EA12" s="83" t="str">
        <f t="shared" ca="1" si="109"/>
        <v/>
      </c>
      <c r="EB12" s="79" t="str">
        <f t="shared" ca="1" si="96"/>
        <v/>
      </c>
      <c r="EC12" s="50" t="str">
        <f t="shared" ref="EC12" ca="1" si="517">IFERROR((VLOOKUP($B12,INDIRECT("'"&amp;TEXT(EB$5,"dd-mm-yy")&amp;"'!$B$8:$AI$1000"),13,0)=$G$6)*1,"")</f>
        <v/>
      </c>
      <c r="ED12" s="81" t="str">
        <f t="shared" ca="1" si="111"/>
        <v/>
      </c>
      <c r="EE12" s="81" t="str">
        <f t="shared" ca="1" si="112"/>
        <v/>
      </c>
      <c r="EF12" s="81" t="str">
        <f t="shared" ca="1" si="113"/>
        <v/>
      </c>
      <c r="EG12" s="81" t="str">
        <f t="shared" ca="1" si="114"/>
        <v/>
      </c>
      <c r="EH12" s="81" t="str">
        <f t="shared" ca="1" si="115"/>
        <v/>
      </c>
      <c r="EI12" s="81" t="str">
        <f t="shared" ca="1" si="116"/>
        <v/>
      </c>
      <c r="EJ12" s="81" t="str">
        <f t="shared" ca="1" si="117"/>
        <v/>
      </c>
      <c r="EK12" s="81" t="str">
        <f t="shared" ca="1" si="118"/>
        <v/>
      </c>
      <c r="EL12" s="51" t="str">
        <f t="shared" ca="1" si="119"/>
        <v/>
      </c>
      <c r="EM12" s="80" t="str">
        <f t="shared" ca="1" si="120"/>
        <v/>
      </c>
      <c r="EN12" s="82" t="str">
        <f t="shared" ca="1" si="121"/>
        <v/>
      </c>
      <c r="EO12" s="83" t="str">
        <f t="shared" ca="1" si="122"/>
        <v/>
      </c>
      <c r="EP12" s="79" t="str">
        <f t="shared" ca="1" si="96"/>
        <v/>
      </c>
      <c r="EQ12" s="50" t="str">
        <f t="shared" ref="EQ12" ca="1" si="518">IFERROR((VLOOKUP($B12,INDIRECT("'"&amp;TEXT(EP$5,"dd-mm-yy")&amp;"'!$B$8:$AI$1000"),13,0)=$G$6)*1,"")</f>
        <v/>
      </c>
      <c r="ER12" s="81" t="str">
        <f t="shared" ca="1" si="124"/>
        <v/>
      </c>
      <c r="ES12" s="81" t="str">
        <f t="shared" ca="1" si="125"/>
        <v/>
      </c>
      <c r="ET12" s="81" t="str">
        <f t="shared" ca="1" si="126"/>
        <v/>
      </c>
      <c r="EU12" s="81" t="str">
        <f t="shared" ca="1" si="127"/>
        <v/>
      </c>
      <c r="EV12" s="81" t="str">
        <f t="shared" ca="1" si="128"/>
        <v/>
      </c>
      <c r="EW12" s="81" t="str">
        <f t="shared" ca="1" si="129"/>
        <v/>
      </c>
      <c r="EX12" s="81" t="str">
        <f t="shared" ca="1" si="130"/>
        <v/>
      </c>
      <c r="EY12" s="81" t="str">
        <f t="shared" ca="1" si="131"/>
        <v/>
      </c>
      <c r="EZ12" s="51" t="str">
        <f t="shared" ca="1" si="132"/>
        <v/>
      </c>
      <c r="FA12" s="80" t="str">
        <f t="shared" ca="1" si="133"/>
        <v/>
      </c>
      <c r="FB12" s="82" t="str">
        <f t="shared" ca="1" si="134"/>
        <v/>
      </c>
      <c r="FC12" s="83" t="str">
        <f t="shared" ca="1" si="135"/>
        <v/>
      </c>
      <c r="FD12" s="79" t="str">
        <f t="shared" ca="1" si="417"/>
        <v/>
      </c>
      <c r="FE12" s="50" t="str">
        <f t="shared" ref="FE12" ca="1" si="519">IFERROR((VLOOKUP($B12,INDIRECT("'"&amp;TEXT(FD$5,"dd-mm-yy")&amp;"'!$B$8:$AI$1000"),13,0)=$G$6)*1,"")</f>
        <v/>
      </c>
      <c r="FF12" s="81" t="str">
        <f t="shared" ca="1" si="137"/>
        <v/>
      </c>
      <c r="FG12" s="81" t="str">
        <f t="shared" ca="1" si="138"/>
        <v/>
      </c>
      <c r="FH12" s="81" t="str">
        <f t="shared" ca="1" si="139"/>
        <v/>
      </c>
      <c r="FI12" s="81" t="str">
        <f t="shared" ca="1" si="140"/>
        <v/>
      </c>
      <c r="FJ12" s="81" t="str">
        <f t="shared" ca="1" si="141"/>
        <v/>
      </c>
      <c r="FK12" s="81" t="str">
        <f t="shared" ca="1" si="142"/>
        <v/>
      </c>
      <c r="FL12" s="81" t="str">
        <f t="shared" ca="1" si="143"/>
        <v/>
      </c>
      <c r="FM12" s="81" t="str">
        <f t="shared" ca="1" si="144"/>
        <v/>
      </c>
      <c r="FN12" s="51" t="str">
        <f t="shared" ca="1" si="145"/>
        <v/>
      </c>
      <c r="FO12" s="80" t="str">
        <f t="shared" ca="1" si="146"/>
        <v/>
      </c>
      <c r="FP12" s="82" t="str">
        <f t="shared" ca="1" si="147"/>
        <v/>
      </c>
      <c r="FQ12" s="83" t="str">
        <f t="shared" ca="1" si="148"/>
        <v/>
      </c>
      <c r="FR12" s="79" t="str">
        <f t="shared" ca="1" si="417"/>
        <v/>
      </c>
      <c r="FS12" s="50" t="str">
        <f t="shared" ref="FS12" ca="1" si="520">IFERROR((VLOOKUP($B12,INDIRECT("'"&amp;TEXT(FR$5,"dd-mm-yy")&amp;"'!$B$8:$AI$1000"),13,0)=$G$6)*1,"")</f>
        <v/>
      </c>
      <c r="FT12" s="81" t="str">
        <f t="shared" ca="1" si="151"/>
        <v/>
      </c>
      <c r="FU12" s="81" t="str">
        <f t="shared" ca="1" si="152"/>
        <v/>
      </c>
      <c r="FV12" s="81" t="str">
        <f t="shared" ca="1" si="153"/>
        <v/>
      </c>
      <c r="FW12" s="81" t="str">
        <f t="shared" ca="1" si="154"/>
        <v/>
      </c>
      <c r="FX12" s="81" t="str">
        <f t="shared" ca="1" si="155"/>
        <v/>
      </c>
      <c r="FY12" s="81" t="str">
        <f t="shared" ca="1" si="156"/>
        <v/>
      </c>
      <c r="FZ12" s="81" t="str">
        <f t="shared" ca="1" si="157"/>
        <v/>
      </c>
      <c r="GA12" s="81" t="str">
        <f t="shared" ca="1" si="158"/>
        <v/>
      </c>
      <c r="GB12" s="51" t="str">
        <f t="shared" ca="1" si="159"/>
        <v/>
      </c>
      <c r="GC12" s="80" t="str">
        <f t="shared" ca="1" si="160"/>
        <v/>
      </c>
      <c r="GD12" s="82" t="str">
        <f t="shared" ca="1" si="161"/>
        <v/>
      </c>
      <c r="GE12" s="83" t="str">
        <f t="shared" ca="1" si="162"/>
        <v/>
      </c>
      <c r="GF12" s="79" t="str">
        <f t="shared" ca="1" si="417"/>
        <v/>
      </c>
      <c r="GG12" s="50" t="str">
        <f t="shared" ref="GG12" ca="1" si="521">IFERROR((VLOOKUP($B12,INDIRECT("'"&amp;TEXT(GF$5,"dd-mm-yy")&amp;"'!$B$8:$AI$1000"),13,0)=$G$6)*1,"")</f>
        <v/>
      </c>
      <c r="GH12" s="81" t="str">
        <f t="shared" ca="1" si="164"/>
        <v/>
      </c>
      <c r="GI12" s="81" t="str">
        <f t="shared" ca="1" si="165"/>
        <v/>
      </c>
      <c r="GJ12" s="81" t="str">
        <f t="shared" ca="1" si="166"/>
        <v/>
      </c>
      <c r="GK12" s="81" t="str">
        <f t="shared" ca="1" si="167"/>
        <v/>
      </c>
      <c r="GL12" s="81" t="str">
        <f t="shared" ca="1" si="168"/>
        <v/>
      </c>
      <c r="GM12" s="81" t="str">
        <f t="shared" ca="1" si="169"/>
        <v/>
      </c>
      <c r="GN12" s="81" t="str">
        <f t="shared" ca="1" si="170"/>
        <v/>
      </c>
      <c r="GO12" s="81" t="str">
        <f t="shared" ca="1" si="171"/>
        <v/>
      </c>
      <c r="GP12" s="51" t="str">
        <f t="shared" ca="1" si="172"/>
        <v/>
      </c>
      <c r="GQ12" s="80" t="str">
        <f t="shared" ca="1" si="173"/>
        <v/>
      </c>
      <c r="GR12" s="82" t="str">
        <f t="shared" ca="1" si="174"/>
        <v/>
      </c>
      <c r="GS12" s="83" t="str">
        <f t="shared" ca="1" si="175"/>
        <v/>
      </c>
      <c r="GT12" s="79" t="str">
        <f t="shared" ca="1" si="417"/>
        <v/>
      </c>
      <c r="GU12" s="50" t="str">
        <f t="shared" ref="GU12" ca="1" si="522">IFERROR((VLOOKUP($B12,INDIRECT("'"&amp;TEXT(GT$5,"dd-mm-yy")&amp;"'!$B$8:$AI$1000"),13,0)=$G$6)*1,"")</f>
        <v/>
      </c>
      <c r="GV12" s="81" t="str">
        <f t="shared" ca="1" si="177"/>
        <v/>
      </c>
      <c r="GW12" s="81" t="str">
        <f t="shared" ca="1" si="178"/>
        <v/>
      </c>
      <c r="GX12" s="81" t="str">
        <f t="shared" ca="1" si="179"/>
        <v/>
      </c>
      <c r="GY12" s="81" t="str">
        <f t="shared" ca="1" si="180"/>
        <v/>
      </c>
      <c r="GZ12" s="81" t="str">
        <f t="shared" ca="1" si="181"/>
        <v/>
      </c>
      <c r="HA12" s="81" t="str">
        <f t="shared" ca="1" si="182"/>
        <v/>
      </c>
      <c r="HB12" s="81" t="str">
        <f t="shared" ca="1" si="183"/>
        <v/>
      </c>
      <c r="HC12" s="81" t="str">
        <f t="shared" ca="1" si="184"/>
        <v/>
      </c>
      <c r="HD12" s="51" t="str">
        <f t="shared" ca="1" si="185"/>
        <v/>
      </c>
      <c r="HE12" s="80" t="str">
        <f t="shared" ca="1" si="186"/>
        <v/>
      </c>
      <c r="HF12" s="82" t="str">
        <f t="shared" ca="1" si="187"/>
        <v/>
      </c>
      <c r="HG12" s="83" t="str">
        <f t="shared" ca="1" si="188"/>
        <v/>
      </c>
      <c r="HH12" s="79" t="str">
        <f t="shared" ca="1" si="417"/>
        <v/>
      </c>
      <c r="HI12" s="50" t="str">
        <f t="shared" ref="HI12" ca="1" si="523">IFERROR((VLOOKUP($B12,INDIRECT("'"&amp;TEXT(HH$5,"dd-mm-yy")&amp;"'!$B$8:$AI$1000"),13,0)=$G$6)*1,"")</f>
        <v/>
      </c>
      <c r="HJ12" s="81" t="str">
        <f t="shared" ca="1" si="190"/>
        <v/>
      </c>
      <c r="HK12" s="81" t="str">
        <f t="shared" ca="1" si="191"/>
        <v/>
      </c>
      <c r="HL12" s="81" t="str">
        <f t="shared" ca="1" si="192"/>
        <v/>
      </c>
      <c r="HM12" s="81" t="str">
        <f t="shared" ca="1" si="193"/>
        <v/>
      </c>
      <c r="HN12" s="81" t="str">
        <f t="shared" ca="1" si="194"/>
        <v/>
      </c>
      <c r="HO12" s="81" t="str">
        <f t="shared" ca="1" si="195"/>
        <v/>
      </c>
      <c r="HP12" s="81" t="str">
        <f t="shared" ca="1" si="196"/>
        <v/>
      </c>
      <c r="HQ12" s="81" t="str">
        <f t="shared" ca="1" si="197"/>
        <v/>
      </c>
      <c r="HR12" s="51" t="str">
        <f t="shared" ca="1" si="198"/>
        <v/>
      </c>
      <c r="HS12" s="80" t="str">
        <f t="shared" ca="1" si="199"/>
        <v/>
      </c>
      <c r="HT12" s="82" t="str">
        <f t="shared" ca="1" si="200"/>
        <v/>
      </c>
      <c r="HU12" s="83" t="str">
        <f t="shared" ca="1" si="201"/>
        <v/>
      </c>
      <c r="HV12" s="79" t="str">
        <f t="shared" ca="1" si="149"/>
        <v/>
      </c>
      <c r="HW12" s="50" t="str">
        <f t="shared" ref="HW12" ca="1" si="524">IFERROR((VLOOKUP($B12,INDIRECT("'"&amp;TEXT(HV$5,"dd-mm-yy")&amp;"'!$B$8:$AI$1000"),13,0)=$G$6)*1,"")</f>
        <v/>
      </c>
      <c r="HX12" s="81" t="str">
        <f t="shared" ca="1" si="203"/>
        <v/>
      </c>
      <c r="HY12" s="81" t="str">
        <f t="shared" ca="1" si="204"/>
        <v/>
      </c>
      <c r="HZ12" s="81" t="str">
        <f t="shared" ca="1" si="205"/>
        <v/>
      </c>
      <c r="IA12" s="81" t="str">
        <f t="shared" ca="1" si="206"/>
        <v/>
      </c>
      <c r="IB12" s="81" t="str">
        <f t="shared" ca="1" si="207"/>
        <v/>
      </c>
      <c r="IC12" s="81" t="str">
        <f t="shared" ca="1" si="208"/>
        <v/>
      </c>
      <c r="ID12" s="81" t="str">
        <f t="shared" ca="1" si="209"/>
        <v/>
      </c>
      <c r="IE12" s="81" t="str">
        <f t="shared" ca="1" si="210"/>
        <v/>
      </c>
      <c r="IF12" s="51" t="str">
        <f t="shared" ca="1" si="211"/>
        <v/>
      </c>
      <c r="IG12" s="80" t="str">
        <f t="shared" ca="1" si="212"/>
        <v/>
      </c>
      <c r="IH12" s="82" t="str">
        <f t="shared" ca="1" si="213"/>
        <v/>
      </c>
      <c r="II12" s="83" t="str">
        <f t="shared" ca="1" si="214"/>
        <v/>
      </c>
      <c r="IJ12" s="79" t="str">
        <f t="shared" ca="1" si="215"/>
        <v/>
      </c>
      <c r="IK12" s="50" t="str">
        <f t="shared" ref="IK12" ca="1" si="525">IFERROR((VLOOKUP($B12,INDIRECT("'"&amp;TEXT(IJ$5,"dd-mm-yy")&amp;"'!$B$8:$AI$1000"),13,0)=$G$6)*1,"")</f>
        <v/>
      </c>
      <c r="IL12" s="81" t="str">
        <f t="shared" ca="1" si="217"/>
        <v/>
      </c>
      <c r="IM12" s="81" t="str">
        <f t="shared" ca="1" si="218"/>
        <v/>
      </c>
      <c r="IN12" s="81" t="str">
        <f t="shared" ca="1" si="219"/>
        <v/>
      </c>
      <c r="IO12" s="81" t="str">
        <f t="shared" ca="1" si="220"/>
        <v/>
      </c>
      <c r="IP12" s="81" t="str">
        <f t="shared" ca="1" si="221"/>
        <v/>
      </c>
      <c r="IQ12" s="81" t="str">
        <f t="shared" ca="1" si="222"/>
        <v/>
      </c>
      <c r="IR12" s="81" t="str">
        <f t="shared" ca="1" si="223"/>
        <v/>
      </c>
      <c r="IS12" s="81" t="str">
        <f t="shared" ca="1" si="224"/>
        <v/>
      </c>
      <c r="IT12" s="51" t="str">
        <f t="shared" ca="1" si="225"/>
        <v/>
      </c>
      <c r="IU12" s="80" t="str">
        <f t="shared" ca="1" si="226"/>
        <v/>
      </c>
      <c r="IV12" s="82" t="str">
        <f t="shared" ca="1" si="227"/>
        <v/>
      </c>
      <c r="IW12" s="83" t="str">
        <f t="shared" ca="1" si="228"/>
        <v/>
      </c>
      <c r="IX12" s="79" t="str">
        <f t="shared" ca="1" si="215"/>
        <v/>
      </c>
      <c r="IY12" s="50" t="str">
        <f t="shared" ref="IY12" ca="1" si="526">IFERROR((VLOOKUP($B12,INDIRECT("'"&amp;TEXT(IX$5,"dd-mm-yy")&amp;"'!$B$8:$AI$1000"),13,0)=$G$6)*1,"")</f>
        <v/>
      </c>
      <c r="IZ12" s="81" t="str">
        <f t="shared" ca="1" si="230"/>
        <v/>
      </c>
      <c r="JA12" s="81" t="str">
        <f t="shared" ca="1" si="231"/>
        <v/>
      </c>
      <c r="JB12" s="81" t="str">
        <f t="shared" ca="1" si="232"/>
        <v/>
      </c>
      <c r="JC12" s="81" t="str">
        <f t="shared" ca="1" si="233"/>
        <v/>
      </c>
      <c r="JD12" s="81" t="str">
        <f t="shared" ca="1" si="234"/>
        <v/>
      </c>
      <c r="JE12" s="81" t="str">
        <f t="shared" ca="1" si="235"/>
        <v/>
      </c>
      <c r="JF12" s="81" t="str">
        <f t="shared" ca="1" si="236"/>
        <v/>
      </c>
      <c r="JG12" s="81" t="str">
        <f t="shared" ca="1" si="237"/>
        <v/>
      </c>
      <c r="JH12" s="51" t="str">
        <f t="shared" ca="1" si="238"/>
        <v/>
      </c>
      <c r="JI12" s="80" t="str">
        <f t="shared" ca="1" si="239"/>
        <v/>
      </c>
      <c r="JJ12" s="82" t="str">
        <f t="shared" ca="1" si="240"/>
        <v/>
      </c>
      <c r="JK12" s="83" t="str">
        <f t="shared" ca="1" si="241"/>
        <v/>
      </c>
      <c r="JL12" s="79" t="str">
        <f t="shared" ca="1" si="215"/>
        <v/>
      </c>
      <c r="JM12" s="50" t="str">
        <f t="shared" ref="JM12" ca="1" si="527">IFERROR((VLOOKUP($B12,INDIRECT("'"&amp;TEXT(JL$5,"dd-mm-yy")&amp;"'!$B$8:$AI$1000"),13,0)=$G$6)*1,"")</f>
        <v/>
      </c>
      <c r="JN12" s="81" t="str">
        <f t="shared" ca="1" si="243"/>
        <v/>
      </c>
      <c r="JO12" s="81" t="str">
        <f t="shared" ca="1" si="244"/>
        <v/>
      </c>
      <c r="JP12" s="81" t="str">
        <f t="shared" ca="1" si="245"/>
        <v/>
      </c>
      <c r="JQ12" s="81" t="str">
        <f t="shared" ca="1" si="246"/>
        <v/>
      </c>
      <c r="JR12" s="81" t="str">
        <f t="shared" ca="1" si="247"/>
        <v/>
      </c>
      <c r="JS12" s="81" t="str">
        <f t="shared" ca="1" si="248"/>
        <v/>
      </c>
      <c r="JT12" s="81" t="str">
        <f t="shared" ca="1" si="249"/>
        <v/>
      </c>
      <c r="JU12" s="81" t="str">
        <f t="shared" ca="1" si="250"/>
        <v/>
      </c>
      <c r="JV12" s="51" t="str">
        <f t="shared" ca="1" si="251"/>
        <v/>
      </c>
      <c r="JW12" s="80" t="str">
        <f t="shared" ca="1" si="252"/>
        <v/>
      </c>
      <c r="JX12" s="82" t="str">
        <f t="shared" ca="1" si="253"/>
        <v/>
      </c>
      <c r="JY12" s="83" t="str">
        <f t="shared" ca="1" si="254"/>
        <v/>
      </c>
      <c r="JZ12" s="79" t="str">
        <f t="shared" ca="1" si="215"/>
        <v/>
      </c>
      <c r="KA12" s="50" t="str">
        <f t="shared" ref="KA12" ca="1" si="528">IFERROR((VLOOKUP($B12,INDIRECT("'"&amp;TEXT(JZ$5,"dd-mm-yy")&amp;"'!$B$8:$AI$1000"),13,0)=$G$6)*1,"")</f>
        <v/>
      </c>
      <c r="KB12" s="81" t="str">
        <f t="shared" ca="1" si="256"/>
        <v/>
      </c>
      <c r="KC12" s="81" t="str">
        <f t="shared" ca="1" si="257"/>
        <v/>
      </c>
      <c r="KD12" s="81" t="str">
        <f t="shared" ca="1" si="258"/>
        <v/>
      </c>
      <c r="KE12" s="81" t="str">
        <f t="shared" ca="1" si="259"/>
        <v/>
      </c>
      <c r="KF12" s="81" t="str">
        <f t="shared" ca="1" si="260"/>
        <v/>
      </c>
      <c r="KG12" s="81" t="str">
        <f t="shared" ca="1" si="261"/>
        <v/>
      </c>
      <c r="KH12" s="81" t="str">
        <f t="shared" ca="1" si="262"/>
        <v/>
      </c>
      <c r="KI12" s="81" t="str">
        <f t="shared" ca="1" si="263"/>
        <v/>
      </c>
      <c r="KJ12" s="51" t="str">
        <f t="shared" ca="1" si="264"/>
        <v/>
      </c>
      <c r="KK12" s="80" t="str">
        <f t="shared" ca="1" si="265"/>
        <v/>
      </c>
      <c r="KL12" s="82" t="str">
        <f t="shared" ca="1" si="266"/>
        <v/>
      </c>
      <c r="KM12" s="83" t="str">
        <f t="shared" ca="1" si="267"/>
        <v/>
      </c>
      <c r="KN12" s="79" t="str">
        <f t="shared" ca="1" si="428"/>
        <v/>
      </c>
      <c r="KO12" s="50" t="str">
        <f t="shared" ref="KO12" ca="1" si="529">IFERROR((VLOOKUP($B12,INDIRECT("'"&amp;TEXT(KN$5,"dd-mm-yy")&amp;"'!$B$8:$AI$1000"),13,0)=$G$6)*1,"")</f>
        <v/>
      </c>
      <c r="KP12" s="81" t="str">
        <f t="shared" ca="1" si="269"/>
        <v/>
      </c>
      <c r="KQ12" s="81" t="str">
        <f t="shared" ca="1" si="270"/>
        <v/>
      </c>
      <c r="KR12" s="81" t="str">
        <f t="shared" ca="1" si="271"/>
        <v/>
      </c>
      <c r="KS12" s="81" t="str">
        <f t="shared" ca="1" si="272"/>
        <v/>
      </c>
      <c r="KT12" s="81" t="str">
        <f t="shared" ca="1" si="273"/>
        <v/>
      </c>
      <c r="KU12" s="81" t="str">
        <f t="shared" ca="1" si="274"/>
        <v/>
      </c>
      <c r="KV12" s="81" t="str">
        <f t="shared" ca="1" si="275"/>
        <v/>
      </c>
      <c r="KW12" s="81" t="str">
        <f t="shared" ca="1" si="276"/>
        <v/>
      </c>
      <c r="KX12" s="51" t="str">
        <f t="shared" ca="1" si="277"/>
        <v/>
      </c>
      <c r="KY12" s="80" t="str">
        <f t="shared" ca="1" si="278"/>
        <v/>
      </c>
      <c r="KZ12" s="82" t="str">
        <f t="shared" ca="1" si="279"/>
        <v/>
      </c>
      <c r="LA12" s="83" t="str">
        <f t="shared" ca="1" si="280"/>
        <v/>
      </c>
      <c r="LB12" s="79" t="str">
        <f t="shared" ca="1" si="428"/>
        <v/>
      </c>
      <c r="LC12" s="50" t="str">
        <f t="shared" ref="LC12" ca="1" si="530">IFERROR((VLOOKUP($B12,INDIRECT("'"&amp;TEXT(LB$5,"dd-mm-yy")&amp;"'!$B$8:$AI$1000"),13,0)=$G$6)*1,"")</f>
        <v/>
      </c>
      <c r="LD12" s="81" t="str">
        <f t="shared" ca="1" si="283"/>
        <v/>
      </c>
      <c r="LE12" s="81" t="str">
        <f t="shared" ca="1" si="284"/>
        <v/>
      </c>
      <c r="LF12" s="81" t="str">
        <f t="shared" ca="1" si="285"/>
        <v/>
      </c>
      <c r="LG12" s="81" t="str">
        <f t="shared" ca="1" si="286"/>
        <v/>
      </c>
      <c r="LH12" s="81" t="str">
        <f t="shared" ca="1" si="287"/>
        <v/>
      </c>
      <c r="LI12" s="81" t="str">
        <f t="shared" ca="1" si="288"/>
        <v/>
      </c>
      <c r="LJ12" s="81" t="str">
        <f t="shared" ca="1" si="289"/>
        <v/>
      </c>
      <c r="LK12" s="81" t="str">
        <f t="shared" ca="1" si="290"/>
        <v/>
      </c>
      <c r="LL12" s="51" t="str">
        <f t="shared" ca="1" si="291"/>
        <v/>
      </c>
      <c r="LM12" s="80" t="str">
        <f t="shared" ca="1" si="292"/>
        <v/>
      </c>
      <c r="LN12" s="82" t="str">
        <f t="shared" ca="1" si="293"/>
        <v/>
      </c>
      <c r="LO12" s="83" t="str">
        <f t="shared" ca="1" si="294"/>
        <v/>
      </c>
      <c r="LP12" s="79" t="str">
        <f t="shared" ca="1" si="428"/>
        <v/>
      </c>
      <c r="LQ12" s="50" t="str">
        <f t="shared" ref="LQ12" ca="1" si="531">IFERROR((VLOOKUP($B12,INDIRECT("'"&amp;TEXT(LP$5,"dd-mm-yy")&amp;"'!$B$8:$AI$1000"),13,0)=$G$6)*1,"")</f>
        <v/>
      </c>
      <c r="LR12" s="81" t="str">
        <f t="shared" ca="1" si="296"/>
        <v/>
      </c>
      <c r="LS12" s="81" t="str">
        <f t="shared" ca="1" si="297"/>
        <v/>
      </c>
      <c r="LT12" s="81" t="str">
        <f t="shared" ca="1" si="298"/>
        <v/>
      </c>
      <c r="LU12" s="81" t="str">
        <f t="shared" ca="1" si="299"/>
        <v/>
      </c>
      <c r="LV12" s="81" t="str">
        <f t="shared" ca="1" si="300"/>
        <v/>
      </c>
      <c r="LW12" s="81" t="str">
        <f t="shared" ca="1" si="301"/>
        <v/>
      </c>
      <c r="LX12" s="81" t="str">
        <f t="shared" ca="1" si="302"/>
        <v/>
      </c>
      <c r="LY12" s="81" t="str">
        <f t="shared" ca="1" si="303"/>
        <v/>
      </c>
      <c r="LZ12" s="51" t="str">
        <f t="shared" ca="1" si="304"/>
        <v/>
      </c>
      <c r="MA12" s="80" t="str">
        <f t="shared" ca="1" si="305"/>
        <v/>
      </c>
      <c r="MB12" s="82" t="str">
        <f t="shared" ca="1" si="306"/>
        <v/>
      </c>
      <c r="MC12" s="83" t="str">
        <f t="shared" ca="1" si="307"/>
        <v/>
      </c>
      <c r="MD12" s="79" t="str">
        <f t="shared" ca="1" si="428"/>
        <v/>
      </c>
      <c r="ME12" s="50" t="str">
        <f t="shared" ref="ME12" ca="1" si="532">IFERROR((VLOOKUP($B12,INDIRECT("'"&amp;TEXT(MD$5,"dd-mm-yy")&amp;"'!$B$8:$AI$1000"),13,0)=$G$6)*1,"")</f>
        <v/>
      </c>
      <c r="MF12" s="81" t="str">
        <f t="shared" ca="1" si="309"/>
        <v/>
      </c>
      <c r="MG12" s="81" t="str">
        <f t="shared" ca="1" si="310"/>
        <v/>
      </c>
      <c r="MH12" s="81" t="str">
        <f t="shared" ca="1" si="311"/>
        <v/>
      </c>
      <c r="MI12" s="81" t="str">
        <f t="shared" ca="1" si="312"/>
        <v/>
      </c>
      <c r="MJ12" s="81" t="str">
        <f t="shared" ca="1" si="313"/>
        <v/>
      </c>
      <c r="MK12" s="81" t="str">
        <f t="shared" ca="1" si="314"/>
        <v/>
      </c>
      <c r="ML12" s="81" t="str">
        <f t="shared" ca="1" si="315"/>
        <v/>
      </c>
      <c r="MM12" s="81" t="str">
        <f t="shared" ca="1" si="316"/>
        <v/>
      </c>
      <c r="MN12" s="51" t="str">
        <f t="shared" ca="1" si="317"/>
        <v/>
      </c>
      <c r="MO12" s="80" t="str">
        <f t="shared" ca="1" si="318"/>
        <v/>
      </c>
      <c r="MP12" s="82" t="str">
        <f t="shared" ca="1" si="319"/>
        <v/>
      </c>
      <c r="MQ12" s="83" t="str">
        <f t="shared" ca="1" si="320"/>
        <v/>
      </c>
      <c r="MR12" s="79" t="str">
        <f t="shared" ca="1" si="428"/>
        <v/>
      </c>
      <c r="MS12" s="50" t="str">
        <f t="shared" ref="MS12" ca="1" si="533">IFERROR((VLOOKUP($B12,INDIRECT("'"&amp;TEXT(MR$5,"dd-mm-yy")&amp;"'!$B$8:$AI$1000"),13,0)=$G$6)*1,"")</f>
        <v/>
      </c>
      <c r="MT12" s="81" t="str">
        <f t="shared" ca="1" si="322"/>
        <v/>
      </c>
      <c r="MU12" s="81" t="str">
        <f t="shared" ca="1" si="323"/>
        <v/>
      </c>
      <c r="MV12" s="81" t="str">
        <f t="shared" ca="1" si="324"/>
        <v/>
      </c>
      <c r="MW12" s="81" t="str">
        <f t="shared" ca="1" si="325"/>
        <v/>
      </c>
      <c r="MX12" s="81" t="str">
        <f t="shared" ca="1" si="326"/>
        <v/>
      </c>
      <c r="MY12" s="81" t="str">
        <f t="shared" ca="1" si="327"/>
        <v/>
      </c>
      <c r="MZ12" s="81" t="str">
        <f t="shared" ca="1" si="328"/>
        <v/>
      </c>
      <c r="NA12" s="81" t="str">
        <f t="shared" ca="1" si="329"/>
        <v/>
      </c>
      <c r="NB12" s="51" t="str">
        <f t="shared" ca="1" si="330"/>
        <v/>
      </c>
      <c r="NC12" s="80" t="str">
        <f t="shared" ca="1" si="331"/>
        <v/>
      </c>
      <c r="ND12" s="82" t="str">
        <f t="shared" ca="1" si="332"/>
        <v/>
      </c>
      <c r="NE12" s="83" t="str">
        <f t="shared" ca="1" si="333"/>
        <v/>
      </c>
      <c r="NF12" s="79" t="str">
        <f t="shared" ca="1" si="281"/>
        <v/>
      </c>
      <c r="NG12" s="50" t="str">
        <f t="shared" ref="NG12" ca="1" si="534">IFERROR((VLOOKUP($B12,INDIRECT("'"&amp;TEXT(NF$5,"dd-mm-yy")&amp;"'!$B$8:$AI$1000"),13,0)=$G$6)*1,"")</f>
        <v/>
      </c>
      <c r="NH12" s="81" t="str">
        <f t="shared" ca="1" si="335"/>
        <v/>
      </c>
      <c r="NI12" s="81" t="str">
        <f t="shared" ca="1" si="336"/>
        <v/>
      </c>
      <c r="NJ12" s="81" t="str">
        <f t="shared" ca="1" si="337"/>
        <v/>
      </c>
      <c r="NK12" s="81" t="str">
        <f t="shared" ca="1" si="338"/>
        <v/>
      </c>
      <c r="NL12" s="81" t="str">
        <f t="shared" ca="1" si="339"/>
        <v/>
      </c>
      <c r="NM12" s="81" t="str">
        <f t="shared" ca="1" si="340"/>
        <v/>
      </c>
      <c r="NN12" s="81" t="str">
        <f t="shared" ca="1" si="341"/>
        <v/>
      </c>
      <c r="NO12" s="81" t="str">
        <f t="shared" ca="1" si="342"/>
        <v/>
      </c>
      <c r="NP12" s="51" t="str">
        <f t="shared" ca="1" si="343"/>
        <v/>
      </c>
      <c r="NQ12" s="80" t="str">
        <f t="shared" ca="1" si="344"/>
        <v/>
      </c>
      <c r="NR12" s="82" t="str">
        <f t="shared" ca="1" si="345"/>
        <v/>
      </c>
      <c r="NS12" s="83" t="str">
        <f t="shared" ca="1" si="346"/>
        <v/>
      </c>
      <c r="NT12" s="79" t="str">
        <f t="shared" ca="1" si="347"/>
        <v/>
      </c>
      <c r="NU12" s="50" t="str">
        <f t="shared" ref="NU12" ca="1" si="535">IFERROR((VLOOKUP($B12,INDIRECT("'"&amp;TEXT(NT$5,"dd-mm-yy")&amp;"'!$B$8:$AI$1000"),13,0)=$G$6)*1,"")</f>
        <v/>
      </c>
      <c r="NV12" s="81" t="str">
        <f t="shared" ca="1" si="349"/>
        <v/>
      </c>
      <c r="NW12" s="81" t="str">
        <f t="shared" ca="1" si="350"/>
        <v/>
      </c>
      <c r="NX12" s="81" t="str">
        <f t="shared" ca="1" si="351"/>
        <v/>
      </c>
      <c r="NY12" s="81" t="str">
        <f t="shared" ca="1" si="352"/>
        <v/>
      </c>
      <c r="NZ12" s="81" t="str">
        <f t="shared" ca="1" si="353"/>
        <v/>
      </c>
      <c r="OA12" s="81" t="str">
        <f t="shared" ca="1" si="354"/>
        <v/>
      </c>
      <c r="OB12" s="81" t="str">
        <f t="shared" ca="1" si="355"/>
        <v/>
      </c>
      <c r="OC12" s="81" t="str">
        <f t="shared" ca="1" si="356"/>
        <v/>
      </c>
      <c r="OD12" s="51" t="str">
        <f t="shared" ca="1" si="357"/>
        <v/>
      </c>
      <c r="OE12" s="80" t="str">
        <f t="shared" ca="1" si="358"/>
        <v/>
      </c>
      <c r="OF12" s="82" t="str">
        <f t="shared" ca="1" si="359"/>
        <v/>
      </c>
      <c r="OG12" s="83" t="str">
        <f t="shared" ca="1" si="360"/>
        <v/>
      </c>
      <c r="OH12" s="79" t="str">
        <f t="shared" ca="1" si="347"/>
        <v/>
      </c>
      <c r="OI12" s="50" t="str">
        <f t="shared" ref="OI12" ca="1" si="536">IFERROR((VLOOKUP($B12,INDIRECT("'"&amp;TEXT(OH$5,"dd-mm-yy")&amp;"'!$B$8:$AI$1000"),13,0)=$G$6)*1,"")</f>
        <v/>
      </c>
      <c r="OJ12" s="81" t="str">
        <f t="shared" ca="1" si="362"/>
        <v/>
      </c>
      <c r="OK12" s="81" t="str">
        <f t="shared" ca="1" si="363"/>
        <v/>
      </c>
      <c r="OL12" s="81" t="str">
        <f t="shared" ca="1" si="364"/>
        <v/>
      </c>
      <c r="OM12" s="81" t="str">
        <f t="shared" ca="1" si="365"/>
        <v/>
      </c>
      <c r="ON12" s="81" t="str">
        <f t="shared" ca="1" si="366"/>
        <v/>
      </c>
      <c r="OO12" s="81" t="str">
        <f t="shared" ca="1" si="367"/>
        <v/>
      </c>
      <c r="OP12" s="81" t="str">
        <f t="shared" ca="1" si="368"/>
        <v/>
      </c>
      <c r="OQ12" s="81" t="str">
        <f t="shared" ca="1" si="369"/>
        <v/>
      </c>
      <c r="OR12" s="51" t="str">
        <f t="shared" ca="1" si="370"/>
        <v/>
      </c>
      <c r="OS12" s="80" t="str">
        <f t="shared" ca="1" si="371"/>
        <v/>
      </c>
      <c r="OT12" s="82" t="str">
        <f t="shared" ca="1" si="372"/>
        <v/>
      </c>
      <c r="OU12" s="83" t="str">
        <f t="shared" ca="1" si="373"/>
        <v/>
      </c>
      <c r="OV12" s="79" t="str">
        <f t="shared" ca="1" si="347"/>
        <v/>
      </c>
      <c r="OW12" s="50" t="str">
        <f t="shared" ref="OW12" ca="1" si="537">IFERROR((VLOOKUP($B12,INDIRECT("'"&amp;TEXT(OV$5,"dd-mm-yy")&amp;"'!$B$8:$AI$1000"),13,0)=$G$6)*1,"")</f>
        <v/>
      </c>
      <c r="OX12" s="81" t="str">
        <f t="shared" ca="1" si="375"/>
        <v/>
      </c>
      <c r="OY12" s="81" t="str">
        <f t="shared" ca="1" si="376"/>
        <v/>
      </c>
      <c r="OZ12" s="81" t="str">
        <f t="shared" ca="1" si="377"/>
        <v/>
      </c>
      <c r="PA12" s="81" t="str">
        <f t="shared" ca="1" si="378"/>
        <v/>
      </c>
      <c r="PB12" s="81" t="str">
        <f t="shared" ca="1" si="379"/>
        <v/>
      </c>
      <c r="PC12" s="81" t="str">
        <f t="shared" ca="1" si="380"/>
        <v/>
      </c>
      <c r="PD12" s="81" t="str">
        <f t="shared" ca="1" si="381"/>
        <v/>
      </c>
      <c r="PE12" s="81" t="str">
        <f t="shared" ca="1" si="382"/>
        <v/>
      </c>
      <c r="PF12" s="51" t="str">
        <f t="shared" ca="1" si="383"/>
        <v/>
      </c>
      <c r="PG12" s="80" t="str">
        <f t="shared" ca="1" si="384"/>
        <v/>
      </c>
      <c r="PH12" s="82" t="str">
        <f t="shared" ca="1" si="385"/>
        <v/>
      </c>
      <c r="PI12" s="83" t="str">
        <f t="shared" ca="1" si="386"/>
        <v/>
      </c>
      <c r="PJ12" s="79" t="str">
        <f t="shared" ca="1" si="347"/>
        <v/>
      </c>
      <c r="PK12" s="50" t="str">
        <f t="shared" ref="PK12" ca="1" si="538">IFERROR((VLOOKUP($B12,INDIRECT("'"&amp;TEXT(PJ$5,"dd-mm-yy")&amp;"'!$B$8:$AI$1000"),13,0)=$G$6)*1,"")</f>
        <v/>
      </c>
      <c r="PL12" s="81" t="str">
        <f t="shared" ca="1" si="388"/>
        <v/>
      </c>
      <c r="PM12" s="81" t="str">
        <f t="shared" ca="1" si="389"/>
        <v/>
      </c>
      <c r="PN12" s="81" t="str">
        <f t="shared" ca="1" si="390"/>
        <v/>
      </c>
      <c r="PO12" s="81" t="str">
        <f t="shared" ca="1" si="391"/>
        <v/>
      </c>
      <c r="PP12" s="81" t="str">
        <f t="shared" ca="1" si="392"/>
        <v/>
      </c>
      <c r="PQ12" s="81" t="str">
        <f t="shared" ca="1" si="393"/>
        <v/>
      </c>
      <c r="PR12" s="81" t="str">
        <f t="shared" ca="1" si="394"/>
        <v/>
      </c>
      <c r="PS12" s="81" t="str">
        <f t="shared" ca="1" si="395"/>
        <v/>
      </c>
      <c r="PT12" s="51" t="str">
        <f t="shared" ca="1" si="396"/>
        <v/>
      </c>
      <c r="PU12" s="80" t="str">
        <f t="shared" ca="1" si="397"/>
        <v/>
      </c>
      <c r="PV12" s="82" t="str">
        <f t="shared" ca="1" si="398"/>
        <v/>
      </c>
      <c r="PW12" s="83" t="str">
        <f t="shared" ca="1" si="399"/>
        <v/>
      </c>
      <c r="PX12" s="79" t="str">
        <f t="shared" ca="1" si="347"/>
        <v/>
      </c>
      <c r="PY12" s="50" t="str">
        <f t="shared" ref="PY12" ca="1" si="539">IFERROR((VLOOKUP($B12,INDIRECT("'"&amp;TEXT(PX$5,"dd-mm-yy")&amp;"'!$B$8:$AI$1000"),13,0)=$G$6)*1,"")</f>
        <v/>
      </c>
      <c r="PZ12" s="81" t="str">
        <f t="shared" ca="1" si="401"/>
        <v/>
      </c>
      <c r="QA12" s="81" t="str">
        <f t="shared" ca="1" si="402"/>
        <v/>
      </c>
      <c r="QB12" s="81" t="str">
        <f t="shared" ca="1" si="403"/>
        <v/>
      </c>
      <c r="QC12" s="81" t="str">
        <f t="shared" ca="1" si="404"/>
        <v/>
      </c>
      <c r="QD12" s="81" t="str">
        <f t="shared" ca="1" si="405"/>
        <v/>
      </c>
      <c r="QE12" s="81" t="str">
        <f t="shared" ca="1" si="406"/>
        <v/>
      </c>
      <c r="QF12" s="81" t="str">
        <f t="shared" ca="1" si="407"/>
        <v/>
      </c>
      <c r="QG12" s="81" t="str">
        <f t="shared" ca="1" si="408"/>
        <v/>
      </c>
      <c r="QH12" s="51" t="str">
        <f t="shared" ca="1" si="409"/>
        <v/>
      </c>
      <c r="QI12" s="80" t="str">
        <f t="shared" ca="1" si="410"/>
        <v/>
      </c>
      <c r="QJ12" s="82" t="str">
        <f t="shared" ca="1" si="411"/>
        <v/>
      </c>
      <c r="QK12" s="83" t="str">
        <f t="shared" ca="1" si="412"/>
        <v/>
      </c>
    </row>
    <row r="13" spans="2:453" ht="14.45" customHeight="1" x14ac:dyDescent="0.3">
      <c r="B13" s="72" t="str">
        <f>Colaboradores!B11</f>
        <v>2338</v>
      </c>
      <c r="C13" s="71" t="str">
        <f>Colaboradores!C11</f>
        <v>Salazar Castillo, Martín</v>
      </c>
      <c r="D13" s="90">
        <f t="shared" ca="1" si="0"/>
        <v>0</v>
      </c>
      <c r="E13" s="91">
        <f t="shared" ca="1" si="1"/>
        <v>0</v>
      </c>
      <c r="F13" s="54" t="str">
        <f t="shared" ca="1" si="2"/>
        <v/>
      </c>
      <c r="G13" s="52" t="str">
        <f t="shared" ca="1" si="2"/>
        <v/>
      </c>
      <c r="H13" s="81" t="str">
        <f t="shared" ca="1" si="2"/>
        <v/>
      </c>
      <c r="I13" s="81" t="str">
        <f t="shared" ca="1" si="2"/>
        <v/>
      </c>
      <c r="J13" s="81" t="str">
        <f t="shared" ca="1" si="2"/>
        <v/>
      </c>
      <c r="K13" s="81" t="str">
        <f t="shared" ca="1" si="2"/>
        <v/>
      </c>
      <c r="L13" s="81" t="str">
        <f t="shared" ca="1" si="2"/>
        <v/>
      </c>
      <c r="M13" s="81" t="str">
        <f t="shared" ca="1" si="2"/>
        <v/>
      </c>
      <c r="N13" s="81" t="str">
        <f t="shared" ca="1" si="2"/>
        <v/>
      </c>
      <c r="O13" s="81" t="str">
        <f t="shared" ca="1" si="2"/>
        <v/>
      </c>
      <c r="P13" s="53" t="str">
        <f t="shared" ca="1" si="2"/>
        <v/>
      </c>
      <c r="Q13" s="28" t="str">
        <f t="shared" ca="1" si="2"/>
        <v/>
      </c>
      <c r="R13" s="82" t="str">
        <f t="shared" ca="1" si="2"/>
        <v/>
      </c>
      <c r="S13" s="83" t="str">
        <f t="shared" ca="1" si="2"/>
        <v/>
      </c>
      <c r="T13" s="79" t="str">
        <f t="shared" ca="1" si="3"/>
        <v/>
      </c>
      <c r="U13" s="50" t="str">
        <f t="shared" ca="1" si="4"/>
        <v/>
      </c>
      <c r="V13" s="81" t="str">
        <f t="shared" ca="1" si="5"/>
        <v/>
      </c>
      <c r="W13" s="81" t="str">
        <f t="shared" ca="1" si="6"/>
        <v/>
      </c>
      <c r="X13" s="81" t="str">
        <f t="shared" ca="1" si="7"/>
        <v/>
      </c>
      <c r="Y13" s="81" t="str">
        <f t="shared" ca="1" si="8"/>
        <v/>
      </c>
      <c r="Z13" s="81" t="str">
        <f t="shared" ca="1" si="9"/>
        <v/>
      </c>
      <c r="AA13" s="81" t="str">
        <f t="shared" ca="1" si="10"/>
        <v/>
      </c>
      <c r="AB13" s="81" t="str">
        <f t="shared" ca="1" si="11"/>
        <v/>
      </c>
      <c r="AC13" s="81" t="str">
        <f t="shared" ca="1" si="12"/>
        <v/>
      </c>
      <c r="AD13" s="51" t="str">
        <f t="shared" ca="1" si="13"/>
        <v/>
      </c>
      <c r="AE13" s="80" t="str">
        <f t="shared" ca="1" si="14"/>
        <v/>
      </c>
      <c r="AF13" s="82" t="str">
        <f t="shared" ca="1" si="15"/>
        <v/>
      </c>
      <c r="AG13" s="83" t="str">
        <f t="shared" ca="1" si="16"/>
        <v/>
      </c>
      <c r="AH13" s="79" t="str">
        <f t="shared" ca="1" si="17"/>
        <v/>
      </c>
      <c r="AI13" s="50" t="str">
        <f t="shared" ca="1" si="18"/>
        <v/>
      </c>
      <c r="AJ13" s="81" t="str">
        <f t="shared" ca="1" si="19"/>
        <v/>
      </c>
      <c r="AK13" s="81" t="str">
        <f t="shared" ca="1" si="20"/>
        <v/>
      </c>
      <c r="AL13" s="81" t="str">
        <f t="shared" ca="1" si="21"/>
        <v/>
      </c>
      <c r="AM13" s="81" t="str">
        <f t="shared" ca="1" si="22"/>
        <v/>
      </c>
      <c r="AN13" s="81" t="str">
        <f t="shared" ca="1" si="23"/>
        <v/>
      </c>
      <c r="AO13" s="81" t="str">
        <f t="shared" ca="1" si="24"/>
        <v/>
      </c>
      <c r="AP13" s="81" t="str">
        <f t="shared" ca="1" si="25"/>
        <v/>
      </c>
      <c r="AQ13" s="81" t="str">
        <f t="shared" ca="1" si="26"/>
        <v/>
      </c>
      <c r="AR13" s="51" t="str">
        <f t="shared" ca="1" si="27"/>
        <v/>
      </c>
      <c r="AS13" s="80" t="str">
        <f t="shared" ca="1" si="28"/>
        <v/>
      </c>
      <c r="AT13" s="82" t="str">
        <f t="shared" ca="1" si="29"/>
        <v/>
      </c>
      <c r="AU13" s="83" t="str">
        <f t="shared" ca="1" si="30"/>
        <v/>
      </c>
      <c r="AV13" s="79" t="str">
        <f t="shared" ca="1" si="31"/>
        <v/>
      </c>
      <c r="AW13" s="50" t="str">
        <f t="shared" ca="1" si="32"/>
        <v/>
      </c>
      <c r="AX13" s="81" t="str">
        <f t="shared" ca="1" si="33"/>
        <v/>
      </c>
      <c r="AY13" s="81" t="str">
        <f t="shared" ca="1" si="34"/>
        <v/>
      </c>
      <c r="AZ13" s="81" t="str">
        <f t="shared" ca="1" si="35"/>
        <v/>
      </c>
      <c r="BA13" s="81" t="str">
        <f t="shared" ca="1" si="36"/>
        <v/>
      </c>
      <c r="BB13" s="81" t="str">
        <f t="shared" ca="1" si="37"/>
        <v/>
      </c>
      <c r="BC13" s="81" t="str">
        <f t="shared" ca="1" si="38"/>
        <v/>
      </c>
      <c r="BD13" s="81" t="str">
        <f t="shared" ca="1" si="39"/>
        <v/>
      </c>
      <c r="BE13" s="81" t="str">
        <f t="shared" ca="1" si="40"/>
        <v/>
      </c>
      <c r="BF13" s="51" t="str">
        <f t="shared" ca="1" si="41"/>
        <v/>
      </c>
      <c r="BG13" s="80" t="str">
        <f t="shared" ca="1" si="42"/>
        <v/>
      </c>
      <c r="BH13" s="82" t="str">
        <f t="shared" ca="1" si="43"/>
        <v/>
      </c>
      <c r="BI13" s="83" t="str">
        <f t="shared" ca="1" si="44"/>
        <v/>
      </c>
      <c r="BJ13" s="79" t="str">
        <f t="shared" ca="1" si="45"/>
        <v/>
      </c>
      <c r="BK13" s="50" t="str">
        <f t="shared" ca="1" si="46"/>
        <v/>
      </c>
      <c r="BL13" s="81" t="str">
        <f t="shared" ca="1" si="47"/>
        <v/>
      </c>
      <c r="BM13" s="81" t="str">
        <f t="shared" ca="1" si="48"/>
        <v/>
      </c>
      <c r="BN13" s="81" t="str">
        <f t="shared" ca="1" si="49"/>
        <v/>
      </c>
      <c r="BO13" s="81" t="str">
        <f t="shared" ca="1" si="50"/>
        <v/>
      </c>
      <c r="BP13" s="81" t="str">
        <f t="shared" ca="1" si="51"/>
        <v/>
      </c>
      <c r="BQ13" s="81" t="str">
        <f t="shared" ca="1" si="52"/>
        <v/>
      </c>
      <c r="BR13" s="81" t="str">
        <f t="shared" ca="1" si="53"/>
        <v/>
      </c>
      <c r="BS13" s="81" t="str">
        <f t="shared" ca="1" si="54"/>
        <v/>
      </c>
      <c r="BT13" s="51" t="str">
        <f t="shared" ca="1" si="55"/>
        <v/>
      </c>
      <c r="BU13" s="80" t="str">
        <f t="shared" ca="1" si="56"/>
        <v/>
      </c>
      <c r="BV13" s="82" t="str">
        <f t="shared" ca="1" si="57"/>
        <v/>
      </c>
      <c r="BW13" s="83" t="str">
        <f t="shared" ca="1" si="58"/>
        <v/>
      </c>
      <c r="BX13" s="79" t="str">
        <f t="shared" ca="1" si="45"/>
        <v/>
      </c>
      <c r="BY13" s="50" t="str">
        <f t="shared" ca="1" si="46"/>
        <v/>
      </c>
      <c r="BZ13" s="81" t="str">
        <f t="shared" ca="1" si="59"/>
        <v/>
      </c>
      <c r="CA13" s="81" t="str">
        <f t="shared" ca="1" si="60"/>
        <v/>
      </c>
      <c r="CB13" s="81" t="str">
        <f t="shared" ca="1" si="61"/>
        <v/>
      </c>
      <c r="CC13" s="81" t="str">
        <f t="shared" ca="1" si="62"/>
        <v/>
      </c>
      <c r="CD13" s="81" t="str">
        <f t="shared" ca="1" si="63"/>
        <v/>
      </c>
      <c r="CE13" s="81" t="str">
        <f t="shared" ca="1" si="64"/>
        <v/>
      </c>
      <c r="CF13" s="81" t="str">
        <f t="shared" ca="1" si="65"/>
        <v/>
      </c>
      <c r="CG13" s="81" t="str">
        <f t="shared" ca="1" si="66"/>
        <v/>
      </c>
      <c r="CH13" s="51" t="str">
        <f t="shared" ca="1" si="67"/>
        <v/>
      </c>
      <c r="CI13" s="80" t="str">
        <f t="shared" ca="1" si="68"/>
        <v/>
      </c>
      <c r="CJ13" s="82" t="str">
        <f t="shared" ca="1" si="69"/>
        <v/>
      </c>
      <c r="CK13" s="83" t="str">
        <f t="shared" ca="1" si="70"/>
        <v/>
      </c>
      <c r="CL13" s="79" t="str">
        <f t="shared" ca="1" si="45"/>
        <v/>
      </c>
      <c r="CM13" s="50" t="str">
        <f t="shared" ca="1" si="46"/>
        <v/>
      </c>
      <c r="CN13" s="81" t="str">
        <f t="shared" ca="1" si="71"/>
        <v/>
      </c>
      <c r="CO13" s="81" t="str">
        <f t="shared" ca="1" si="72"/>
        <v/>
      </c>
      <c r="CP13" s="81" t="str">
        <f t="shared" ca="1" si="73"/>
        <v/>
      </c>
      <c r="CQ13" s="81" t="str">
        <f t="shared" ca="1" si="74"/>
        <v/>
      </c>
      <c r="CR13" s="81" t="str">
        <f t="shared" ca="1" si="75"/>
        <v/>
      </c>
      <c r="CS13" s="81" t="str">
        <f t="shared" ca="1" si="76"/>
        <v/>
      </c>
      <c r="CT13" s="81" t="str">
        <f t="shared" ca="1" si="77"/>
        <v/>
      </c>
      <c r="CU13" s="81" t="str">
        <f t="shared" ca="1" si="78"/>
        <v/>
      </c>
      <c r="CV13" s="51" t="str">
        <f t="shared" ca="1" si="79"/>
        <v/>
      </c>
      <c r="CW13" s="80" t="str">
        <f t="shared" ca="1" si="80"/>
        <v/>
      </c>
      <c r="CX13" s="82" t="str">
        <f t="shared" ca="1" si="81"/>
        <v/>
      </c>
      <c r="CY13" s="83" t="str">
        <f t="shared" ca="1" si="82"/>
        <v/>
      </c>
      <c r="CZ13" s="79" t="str">
        <f t="shared" ca="1" si="96"/>
        <v/>
      </c>
      <c r="DA13" s="50" t="str">
        <f t="shared" ref="DA13" ca="1" si="540">IFERROR((VLOOKUP($B13,INDIRECT("'"&amp;TEXT(CZ$5,"dd-mm-yy")&amp;"'!$B$8:$AI$1000"),13,0)=$G$6)*1,"")</f>
        <v/>
      </c>
      <c r="DB13" s="81" t="str">
        <f t="shared" ca="1" si="84"/>
        <v/>
      </c>
      <c r="DC13" s="81" t="str">
        <f t="shared" ca="1" si="85"/>
        <v/>
      </c>
      <c r="DD13" s="81" t="str">
        <f t="shared" ca="1" si="86"/>
        <v/>
      </c>
      <c r="DE13" s="81" t="str">
        <f t="shared" ca="1" si="87"/>
        <v/>
      </c>
      <c r="DF13" s="81" t="str">
        <f t="shared" ca="1" si="88"/>
        <v/>
      </c>
      <c r="DG13" s="81" t="str">
        <f t="shared" ca="1" si="89"/>
        <v/>
      </c>
      <c r="DH13" s="81" t="str">
        <f t="shared" ca="1" si="90"/>
        <v/>
      </c>
      <c r="DI13" s="81" t="str">
        <f t="shared" ca="1" si="91"/>
        <v/>
      </c>
      <c r="DJ13" s="51" t="str">
        <f t="shared" ca="1" si="92"/>
        <v/>
      </c>
      <c r="DK13" s="80" t="str">
        <f t="shared" ca="1" si="93"/>
        <v/>
      </c>
      <c r="DL13" s="82" t="str">
        <f t="shared" ca="1" si="94"/>
        <v/>
      </c>
      <c r="DM13" s="83" t="str">
        <f t="shared" ca="1" si="95"/>
        <v/>
      </c>
      <c r="DN13" s="79" t="str">
        <f t="shared" ca="1" si="96"/>
        <v/>
      </c>
      <c r="DO13" s="50" t="str">
        <f t="shared" ref="DO13" ca="1" si="541">IFERROR((VLOOKUP($B13,INDIRECT("'"&amp;TEXT(DN$5,"dd-mm-yy")&amp;"'!$B$8:$AI$1000"),13,0)=$G$6)*1,"")</f>
        <v/>
      </c>
      <c r="DP13" s="81" t="str">
        <f t="shared" ca="1" si="98"/>
        <v/>
      </c>
      <c r="DQ13" s="81" t="str">
        <f t="shared" ca="1" si="99"/>
        <v/>
      </c>
      <c r="DR13" s="81" t="str">
        <f t="shared" ca="1" si="100"/>
        <v/>
      </c>
      <c r="DS13" s="81" t="str">
        <f t="shared" ca="1" si="101"/>
        <v/>
      </c>
      <c r="DT13" s="81" t="str">
        <f t="shared" ca="1" si="102"/>
        <v/>
      </c>
      <c r="DU13" s="81" t="str">
        <f t="shared" ca="1" si="103"/>
        <v/>
      </c>
      <c r="DV13" s="81" t="str">
        <f t="shared" ca="1" si="104"/>
        <v/>
      </c>
      <c r="DW13" s="81" t="str">
        <f t="shared" ca="1" si="105"/>
        <v/>
      </c>
      <c r="DX13" s="51" t="str">
        <f t="shared" ca="1" si="106"/>
        <v/>
      </c>
      <c r="DY13" s="80" t="str">
        <f t="shared" ca="1" si="107"/>
        <v/>
      </c>
      <c r="DZ13" s="82" t="str">
        <f t="shared" ca="1" si="108"/>
        <v/>
      </c>
      <c r="EA13" s="83" t="str">
        <f t="shared" ca="1" si="109"/>
        <v/>
      </c>
      <c r="EB13" s="79" t="str">
        <f t="shared" ca="1" si="96"/>
        <v/>
      </c>
      <c r="EC13" s="50" t="str">
        <f t="shared" ref="EC13" ca="1" si="542">IFERROR((VLOOKUP($B13,INDIRECT("'"&amp;TEXT(EB$5,"dd-mm-yy")&amp;"'!$B$8:$AI$1000"),13,0)=$G$6)*1,"")</f>
        <v/>
      </c>
      <c r="ED13" s="81" t="str">
        <f t="shared" ca="1" si="111"/>
        <v/>
      </c>
      <c r="EE13" s="81" t="str">
        <f t="shared" ca="1" si="112"/>
        <v/>
      </c>
      <c r="EF13" s="81" t="str">
        <f t="shared" ca="1" si="113"/>
        <v/>
      </c>
      <c r="EG13" s="81" t="str">
        <f t="shared" ca="1" si="114"/>
        <v/>
      </c>
      <c r="EH13" s="81" t="str">
        <f t="shared" ca="1" si="115"/>
        <v/>
      </c>
      <c r="EI13" s="81" t="str">
        <f t="shared" ca="1" si="116"/>
        <v/>
      </c>
      <c r="EJ13" s="81" t="str">
        <f t="shared" ca="1" si="117"/>
        <v/>
      </c>
      <c r="EK13" s="81" t="str">
        <f t="shared" ca="1" si="118"/>
        <v/>
      </c>
      <c r="EL13" s="51" t="str">
        <f t="shared" ca="1" si="119"/>
        <v/>
      </c>
      <c r="EM13" s="80" t="str">
        <f t="shared" ca="1" si="120"/>
        <v/>
      </c>
      <c r="EN13" s="82" t="str">
        <f t="shared" ca="1" si="121"/>
        <v/>
      </c>
      <c r="EO13" s="83" t="str">
        <f t="shared" ca="1" si="122"/>
        <v/>
      </c>
      <c r="EP13" s="79" t="str">
        <f t="shared" ca="1" si="96"/>
        <v/>
      </c>
      <c r="EQ13" s="50" t="str">
        <f t="shared" ref="EQ13" ca="1" si="543">IFERROR((VLOOKUP($B13,INDIRECT("'"&amp;TEXT(EP$5,"dd-mm-yy")&amp;"'!$B$8:$AI$1000"),13,0)=$G$6)*1,"")</f>
        <v/>
      </c>
      <c r="ER13" s="81" t="str">
        <f t="shared" ca="1" si="124"/>
        <v/>
      </c>
      <c r="ES13" s="81" t="str">
        <f t="shared" ca="1" si="125"/>
        <v/>
      </c>
      <c r="ET13" s="81" t="str">
        <f t="shared" ca="1" si="126"/>
        <v/>
      </c>
      <c r="EU13" s="81" t="str">
        <f t="shared" ca="1" si="127"/>
        <v/>
      </c>
      <c r="EV13" s="81" t="str">
        <f t="shared" ca="1" si="128"/>
        <v/>
      </c>
      <c r="EW13" s="81" t="str">
        <f t="shared" ca="1" si="129"/>
        <v/>
      </c>
      <c r="EX13" s="81" t="str">
        <f t="shared" ca="1" si="130"/>
        <v/>
      </c>
      <c r="EY13" s="81" t="str">
        <f t="shared" ca="1" si="131"/>
        <v/>
      </c>
      <c r="EZ13" s="51" t="str">
        <f t="shared" ca="1" si="132"/>
        <v/>
      </c>
      <c r="FA13" s="80" t="str">
        <f t="shared" ca="1" si="133"/>
        <v/>
      </c>
      <c r="FB13" s="82" t="str">
        <f t="shared" ca="1" si="134"/>
        <v/>
      </c>
      <c r="FC13" s="83" t="str">
        <f t="shared" ca="1" si="135"/>
        <v/>
      </c>
      <c r="FD13" s="79" t="str">
        <f t="shared" ca="1" si="417"/>
        <v/>
      </c>
      <c r="FE13" s="50" t="str">
        <f t="shared" ref="FE13" ca="1" si="544">IFERROR((VLOOKUP($B13,INDIRECT("'"&amp;TEXT(FD$5,"dd-mm-yy")&amp;"'!$B$8:$AI$1000"),13,0)=$G$6)*1,"")</f>
        <v/>
      </c>
      <c r="FF13" s="81" t="str">
        <f t="shared" ca="1" si="137"/>
        <v/>
      </c>
      <c r="FG13" s="81" t="str">
        <f t="shared" ca="1" si="138"/>
        <v/>
      </c>
      <c r="FH13" s="81" t="str">
        <f t="shared" ca="1" si="139"/>
        <v/>
      </c>
      <c r="FI13" s="81" t="str">
        <f t="shared" ca="1" si="140"/>
        <v/>
      </c>
      <c r="FJ13" s="81" t="str">
        <f t="shared" ca="1" si="141"/>
        <v/>
      </c>
      <c r="FK13" s="81" t="str">
        <f t="shared" ca="1" si="142"/>
        <v/>
      </c>
      <c r="FL13" s="81" t="str">
        <f t="shared" ca="1" si="143"/>
        <v/>
      </c>
      <c r="FM13" s="81" t="str">
        <f t="shared" ca="1" si="144"/>
        <v/>
      </c>
      <c r="FN13" s="51" t="str">
        <f t="shared" ca="1" si="145"/>
        <v/>
      </c>
      <c r="FO13" s="80" t="str">
        <f t="shared" ca="1" si="146"/>
        <v/>
      </c>
      <c r="FP13" s="82" t="str">
        <f t="shared" ca="1" si="147"/>
        <v/>
      </c>
      <c r="FQ13" s="83" t="str">
        <f t="shared" ca="1" si="148"/>
        <v/>
      </c>
      <c r="FR13" s="79" t="str">
        <f t="shared" ca="1" si="417"/>
        <v/>
      </c>
      <c r="FS13" s="50" t="str">
        <f t="shared" ref="FS13" ca="1" si="545">IFERROR((VLOOKUP($B13,INDIRECT("'"&amp;TEXT(FR$5,"dd-mm-yy")&amp;"'!$B$8:$AI$1000"),13,0)=$G$6)*1,"")</f>
        <v/>
      </c>
      <c r="FT13" s="81" t="str">
        <f t="shared" ca="1" si="151"/>
        <v/>
      </c>
      <c r="FU13" s="81" t="str">
        <f t="shared" ca="1" si="152"/>
        <v/>
      </c>
      <c r="FV13" s="81" t="str">
        <f t="shared" ca="1" si="153"/>
        <v/>
      </c>
      <c r="FW13" s="81" t="str">
        <f t="shared" ca="1" si="154"/>
        <v/>
      </c>
      <c r="FX13" s="81" t="str">
        <f t="shared" ca="1" si="155"/>
        <v/>
      </c>
      <c r="FY13" s="81" t="str">
        <f t="shared" ca="1" si="156"/>
        <v/>
      </c>
      <c r="FZ13" s="81" t="str">
        <f t="shared" ca="1" si="157"/>
        <v/>
      </c>
      <c r="GA13" s="81" t="str">
        <f t="shared" ca="1" si="158"/>
        <v/>
      </c>
      <c r="GB13" s="51" t="str">
        <f t="shared" ca="1" si="159"/>
        <v/>
      </c>
      <c r="GC13" s="80" t="str">
        <f t="shared" ca="1" si="160"/>
        <v/>
      </c>
      <c r="GD13" s="82" t="str">
        <f t="shared" ca="1" si="161"/>
        <v/>
      </c>
      <c r="GE13" s="83" t="str">
        <f t="shared" ca="1" si="162"/>
        <v/>
      </c>
      <c r="GF13" s="79" t="str">
        <f t="shared" ca="1" si="417"/>
        <v/>
      </c>
      <c r="GG13" s="50" t="str">
        <f t="shared" ref="GG13" ca="1" si="546">IFERROR((VLOOKUP($B13,INDIRECT("'"&amp;TEXT(GF$5,"dd-mm-yy")&amp;"'!$B$8:$AI$1000"),13,0)=$G$6)*1,"")</f>
        <v/>
      </c>
      <c r="GH13" s="81" t="str">
        <f t="shared" ca="1" si="164"/>
        <v/>
      </c>
      <c r="GI13" s="81" t="str">
        <f t="shared" ca="1" si="165"/>
        <v/>
      </c>
      <c r="GJ13" s="81" t="str">
        <f t="shared" ca="1" si="166"/>
        <v/>
      </c>
      <c r="GK13" s="81" t="str">
        <f t="shared" ca="1" si="167"/>
        <v/>
      </c>
      <c r="GL13" s="81" t="str">
        <f t="shared" ca="1" si="168"/>
        <v/>
      </c>
      <c r="GM13" s="81" t="str">
        <f t="shared" ca="1" si="169"/>
        <v/>
      </c>
      <c r="GN13" s="81" t="str">
        <f t="shared" ca="1" si="170"/>
        <v/>
      </c>
      <c r="GO13" s="81" t="str">
        <f t="shared" ca="1" si="171"/>
        <v/>
      </c>
      <c r="GP13" s="51" t="str">
        <f t="shared" ca="1" si="172"/>
        <v/>
      </c>
      <c r="GQ13" s="80" t="str">
        <f t="shared" ca="1" si="173"/>
        <v/>
      </c>
      <c r="GR13" s="82" t="str">
        <f t="shared" ca="1" si="174"/>
        <v/>
      </c>
      <c r="GS13" s="83" t="str">
        <f t="shared" ca="1" si="175"/>
        <v/>
      </c>
      <c r="GT13" s="79" t="str">
        <f t="shared" ca="1" si="417"/>
        <v/>
      </c>
      <c r="GU13" s="50" t="str">
        <f t="shared" ref="GU13" ca="1" si="547">IFERROR((VLOOKUP($B13,INDIRECT("'"&amp;TEXT(GT$5,"dd-mm-yy")&amp;"'!$B$8:$AI$1000"),13,0)=$G$6)*1,"")</f>
        <v/>
      </c>
      <c r="GV13" s="81" t="str">
        <f t="shared" ca="1" si="177"/>
        <v/>
      </c>
      <c r="GW13" s="81" t="str">
        <f t="shared" ca="1" si="178"/>
        <v/>
      </c>
      <c r="GX13" s="81" t="str">
        <f t="shared" ca="1" si="179"/>
        <v/>
      </c>
      <c r="GY13" s="81" t="str">
        <f t="shared" ca="1" si="180"/>
        <v/>
      </c>
      <c r="GZ13" s="81" t="str">
        <f t="shared" ca="1" si="181"/>
        <v/>
      </c>
      <c r="HA13" s="81" t="str">
        <f t="shared" ca="1" si="182"/>
        <v/>
      </c>
      <c r="HB13" s="81" t="str">
        <f t="shared" ca="1" si="183"/>
        <v/>
      </c>
      <c r="HC13" s="81" t="str">
        <f t="shared" ca="1" si="184"/>
        <v/>
      </c>
      <c r="HD13" s="51" t="str">
        <f t="shared" ca="1" si="185"/>
        <v/>
      </c>
      <c r="HE13" s="80" t="str">
        <f t="shared" ca="1" si="186"/>
        <v/>
      </c>
      <c r="HF13" s="82" t="str">
        <f t="shared" ca="1" si="187"/>
        <v/>
      </c>
      <c r="HG13" s="83" t="str">
        <f t="shared" ca="1" si="188"/>
        <v/>
      </c>
      <c r="HH13" s="79" t="str">
        <f t="shared" ca="1" si="417"/>
        <v/>
      </c>
      <c r="HI13" s="50" t="str">
        <f t="shared" ref="HI13" ca="1" si="548">IFERROR((VLOOKUP($B13,INDIRECT("'"&amp;TEXT(HH$5,"dd-mm-yy")&amp;"'!$B$8:$AI$1000"),13,0)=$G$6)*1,"")</f>
        <v/>
      </c>
      <c r="HJ13" s="81" t="str">
        <f t="shared" ca="1" si="190"/>
        <v/>
      </c>
      <c r="HK13" s="81" t="str">
        <f t="shared" ca="1" si="191"/>
        <v/>
      </c>
      <c r="HL13" s="81" t="str">
        <f t="shared" ca="1" si="192"/>
        <v/>
      </c>
      <c r="HM13" s="81" t="str">
        <f t="shared" ca="1" si="193"/>
        <v/>
      </c>
      <c r="HN13" s="81" t="str">
        <f t="shared" ca="1" si="194"/>
        <v/>
      </c>
      <c r="HO13" s="81" t="str">
        <f t="shared" ca="1" si="195"/>
        <v/>
      </c>
      <c r="HP13" s="81" t="str">
        <f t="shared" ca="1" si="196"/>
        <v/>
      </c>
      <c r="HQ13" s="81" t="str">
        <f t="shared" ca="1" si="197"/>
        <v/>
      </c>
      <c r="HR13" s="51" t="str">
        <f t="shared" ca="1" si="198"/>
        <v/>
      </c>
      <c r="HS13" s="80" t="str">
        <f t="shared" ca="1" si="199"/>
        <v/>
      </c>
      <c r="HT13" s="82" t="str">
        <f t="shared" ca="1" si="200"/>
        <v/>
      </c>
      <c r="HU13" s="83" t="str">
        <f t="shared" ca="1" si="201"/>
        <v/>
      </c>
      <c r="HV13" s="79" t="str">
        <f t="shared" ca="1" si="149"/>
        <v/>
      </c>
      <c r="HW13" s="50" t="str">
        <f t="shared" ref="HW13" ca="1" si="549">IFERROR((VLOOKUP($B13,INDIRECT("'"&amp;TEXT(HV$5,"dd-mm-yy")&amp;"'!$B$8:$AI$1000"),13,0)=$G$6)*1,"")</f>
        <v/>
      </c>
      <c r="HX13" s="81" t="str">
        <f t="shared" ca="1" si="203"/>
        <v/>
      </c>
      <c r="HY13" s="81" t="str">
        <f t="shared" ca="1" si="204"/>
        <v/>
      </c>
      <c r="HZ13" s="81" t="str">
        <f t="shared" ca="1" si="205"/>
        <v/>
      </c>
      <c r="IA13" s="81" t="str">
        <f t="shared" ca="1" si="206"/>
        <v/>
      </c>
      <c r="IB13" s="81" t="str">
        <f t="shared" ca="1" si="207"/>
        <v/>
      </c>
      <c r="IC13" s="81" t="str">
        <f t="shared" ca="1" si="208"/>
        <v/>
      </c>
      <c r="ID13" s="81" t="str">
        <f t="shared" ca="1" si="209"/>
        <v/>
      </c>
      <c r="IE13" s="81" t="str">
        <f t="shared" ca="1" si="210"/>
        <v/>
      </c>
      <c r="IF13" s="51" t="str">
        <f t="shared" ca="1" si="211"/>
        <v/>
      </c>
      <c r="IG13" s="80" t="str">
        <f t="shared" ca="1" si="212"/>
        <v/>
      </c>
      <c r="IH13" s="82" t="str">
        <f t="shared" ca="1" si="213"/>
        <v/>
      </c>
      <c r="II13" s="83" t="str">
        <f t="shared" ca="1" si="214"/>
        <v/>
      </c>
      <c r="IJ13" s="79" t="str">
        <f t="shared" ca="1" si="215"/>
        <v/>
      </c>
      <c r="IK13" s="50" t="str">
        <f t="shared" ref="IK13" ca="1" si="550">IFERROR((VLOOKUP($B13,INDIRECT("'"&amp;TEXT(IJ$5,"dd-mm-yy")&amp;"'!$B$8:$AI$1000"),13,0)=$G$6)*1,"")</f>
        <v/>
      </c>
      <c r="IL13" s="81" t="str">
        <f t="shared" ca="1" si="217"/>
        <v/>
      </c>
      <c r="IM13" s="81" t="str">
        <f t="shared" ca="1" si="218"/>
        <v/>
      </c>
      <c r="IN13" s="81" t="str">
        <f t="shared" ca="1" si="219"/>
        <v/>
      </c>
      <c r="IO13" s="81" t="str">
        <f t="shared" ca="1" si="220"/>
        <v/>
      </c>
      <c r="IP13" s="81" t="str">
        <f t="shared" ca="1" si="221"/>
        <v/>
      </c>
      <c r="IQ13" s="81" t="str">
        <f t="shared" ca="1" si="222"/>
        <v/>
      </c>
      <c r="IR13" s="81" t="str">
        <f t="shared" ca="1" si="223"/>
        <v/>
      </c>
      <c r="IS13" s="81" t="str">
        <f t="shared" ca="1" si="224"/>
        <v/>
      </c>
      <c r="IT13" s="51" t="str">
        <f t="shared" ca="1" si="225"/>
        <v/>
      </c>
      <c r="IU13" s="80" t="str">
        <f t="shared" ca="1" si="226"/>
        <v/>
      </c>
      <c r="IV13" s="82" t="str">
        <f t="shared" ca="1" si="227"/>
        <v/>
      </c>
      <c r="IW13" s="83" t="str">
        <f t="shared" ca="1" si="228"/>
        <v/>
      </c>
      <c r="IX13" s="79" t="str">
        <f t="shared" ca="1" si="215"/>
        <v/>
      </c>
      <c r="IY13" s="50" t="str">
        <f t="shared" ref="IY13" ca="1" si="551">IFERROR((VLOOKUP($B13,INDIRECT("'"&amp;TEXT(IX$5,"dd-mm-yy")&amp;"'!$B$8:$AI$1000"),13,0)=$G$6)*1,"")</f>
        <v/>
      </c>
      <c r="IZ13" s="81" t="str">
        <f t="shared" ca="1" si="230"/>
        <v/>
      </c>
      <c r="JA13" s="81" t="str">
        <f t="shared" ca="1" si="231"/>
        <v/>
      </c>
      <c r="JB13" s="81" t="str">
        <f t="shared" ca="1" si="232"/>
        <v/>
      </c>
      <c r="JC13" s="81" t="str">
        <f t="shared" ca="1" si="233"/>
        <v/>
      </c>
      <c r="JD13" s="81" t="str">
        <f t="shared" ca="1" si="234"/>
        <v/>
      </c>
      <c r="JE13" s="81" t="str">
        <f t="shared" ca="1" si="235"/>
        <v/>
      </c>
      <c r="JF13" s="81" t="str">
        <f t="shared" ca="1" si="236"/>
        <v/>
      </c>
      <c r="JG13" s="81" t="str">
        <f t="shared" ca="1" si="237"/>
        <v/>
      </c>
      <c r="JH13" s="51" t="str">
        <f t="shared" ca="1" si="238"/>
        <v/>
      </c>
      <c r="JI13" s="80" t="str">
        <f t="shared" ca="1" si="239"/>
        <v/>
      </c>
      <c r="JJ13" s="82" t="str">
        <f t="shared" ca="1" si="240"/>
        <v/>
      </c>
      <c r="JK13" s="83" t="str">
        <f t="shared" ca="1" si="241"/>
        <v/>
      </c>
      <c r="JL13" s="79" t="str">
        <f t="shared" ca="1" si="215"/>
        <v/>
      </c>
      <c r="JM13" s="50" t="str">
        <f t="shared" ref="JM13" ca="1" si="552">IFERROR((VLOOKUP($B13,INDIRECT("'"&amp;TEXT(JL$5,"dd-mm-yy")&amp;"'!$B$8:$AI$1000"),13,0)=$G$6)*1,"")</f>
        <v/>
      </c>
      <c r="JN13" s="81" t="str">
        <f t="shared" ca="1" si="243"/>
        <v/>
      </c>
      <c r="JO13" s="81" t="str">
        <f t="shared" ca="1" si="244"/>
        <v/>
      </c>
      <c r="JP13" s="81" t="str">
        <f t="shared" ca="1" si="245"/>
        <v/>
      </c>
      <c r="JQ13" s="81" t="str">
        <f t="shared" ca="1" si="246"/>
        <v/>
      </c>
      <c r="JR13" s="81" t="str">
        <f t="shared" ca="1" si="247"/>
        <v/>
      </c>
      <c r="JS13" s="81" t="str">
        <f t="shared" ca="1" si="248"/>
        <v/>
      </c>
      <c r="JT13" s="81" t="str">
        <f t="shared" ca="1" si="249"/>
        <v/>
      </c>
      <c r="JU13" s="81" t="str">
        <f t="shared" ca="1" si="250"/>
        <v/>
      </c>
      <c r="JV13" s="51" t="str">
        <f t="shared" ca="1" si="251"/>
        <v/>
      </c>
      <c r="JW13" s="80" t="str">
        <f t="shared" ca="1" si="252"/>
        <v/>
      </c>
      <c r="JX13" s="82" t="str">
        <f t="shared" ca="1" si="253"/>
        <v/>
      </c>
      <c r="JY13" s="83" t="str">
        <f t="shared" ca="1" si="254"/>
        <v/>
      </c>
      <c r="JZ13" s="79" t="str">
        <f t="shared" ca="1" si="215"/>
        <v/>
      </c>
      <c r="KA13" s="50" t="str">
        <f t="shared" ref="KA13" ca="1" si="553">IFERROR((VLOOKUP($B13,INDIRECT("'"&amp;TEXT(JZ$5,"dd-mm-yy")&amp;"'!$B$8:$AI$1000"),13,0)=$G$6)*1,"")</f>
        <v/>
      </c>
      <c r="KB13" s="81" t="str">
        <f t="shared" ca="1" si="256"/>
        <v/>
      </c>
      <c r="KC13" s="81" t="str">
        <f t="shared" ca="1" si="257"/>
        <v/>
      </c>
      <c r="KD13" s="81" t="str">
        <f t="shared" ca="1" si="258"/>
        <v/>
      </c>
      <c r="KE13" s="81" t="str">
        <f t="shared" ca="1" si="259"/>
        <v/>
      </c>
      <c r="KF13" s="81" t="str">
        <f t="shared" ca="1" si="260"/>
        <v/>
      </c>
      <c r="KG13" s="81" t="str">
        <f t="shared" ca="1" si="261"/>
        <v/>
      </c>
      <c r="KH13" s="81" t="str">
        <f t="shared" ca="1" si="262"/>
        <v/>
      </c>
      <c r="KI13" s="81" t="str">
        <f t="shared" ca="1" si="263"/>
        <v/>
      </c>
      <c r="KJ13" s="51" t="str">
        <f t="shared" ca="1" si="264"/>
        <v/>
      </c>
      <c r="KK13" s="80" t="str">
        <f t="shared" ca="1" si="265"/>
        <v/>
      </c>
      <c r="KL13" s="82" t="str">
        <f t="shared" ca="1" si="266"/>
        <v/>
      </c>
      <c r="KM13" s="83" t="str">
        <f t="shared" ca="1" si="267"/>
        <v/>
      </c>
      <c r="KN13" s="79" t="str">
        <f t="shared" ca="1" si="428"/>
        <v/>
      </c>
      <c r="KO13" s="50" t="str">
        <f t="shared" ref="KO13" ca="1" si="554">IFERROR((VLOOKUP($B13,INDIRECT("'"&amp;TEXT(KN$5,"dd-mm-yy")&amp;"'!$B$8:$AI$1000"),13,0)=$G$6)*1,"")</f>
        <v/>
      </c>
      <c r="KP13" s="81" t="str">
        <f t="shared" ca="1" si="269"/>
        <v/>
      </c>
      <c r="KQ13" s="81" t="str">
        <f t="shared" ca="1" si="270"/>
        <v/>
      </c>
      <c r="KR13" s="81" t="str">
        <f t="shared" ca="1" si="271"/>
        <v/>
      </c>
      <c r="KS13" s="81" t="str">
        <f t="shared" ca="1" si="272"/>
        <v/>
      </c>
      <c r="KT13" s="81" t="str">
        <f t="shared" ca="1" si="273"/>
        <v/>
      </c>
      <c r="KU13" s="81" t="str">
        <f t="shared" ca="1" si="274"/>
        <v/>
      </c>
      <c r="KV13" s="81" t="str">
        <f t="shared" ca="1" si="275"/>
        <v/>
      </c>
      <c r="KW13" s="81" t="str">
        <f t="shared" ca="1" si="276"/>
        <v/>
      </c>
      <c r="KX13" s="51" t="str">
        <f t="shared" ca="1" si="277"/>
        <v/>
      </c>
      <c r="KY13" s="80" t="str">
        <f t="shared" ca="1" si="278"/>
        <v/>
      </c>
      <c r="KZ13" s="82" t="str">
        <f t="shared" ca="1" si="279"/>
        <v/>
      </c>
      <c r="LA13" s="83" t="str">
        <f t="shared" ca="1" si="280"/>
        <v/>
      </c>
      <c r="LB13" s="79" t="str">
        <f t="shared" ca="1" si="428"/>
        <v/>
      </c>
      <c r="LC13" s="50" t="str">
        <f t="shared" ref="LC13" ca="1" si="555">IFERROR((VLOOKUP($B13,INDIRECT("'"&amp;TEXT(LB$5,"dd-mm-yy")&amp;"'!$B$8:$AI$1000"),13,0)=$G$6)*1,"")</f>
        <v/>
      </c>
      <c r="LD13" s="81" t="str">
        <f t="shared" ca="1" si="283"/>
        <v/>
      </c>
      <c r="LE13" s="81" t="str">
        <f t="shared" ca="1" si="284"/>
        <v/>
      </c>
      <c r="LF13" s="81" t="str">
        <f t="shared" ca="1" si="285"/>
        <v/>
      </c>
      <c r="LG13" s="81" t="str">
        <f t="shared" ca="1" si="286"/>
        <v/>
      </c>
      <c r="LH13" s="81" t="str">
        <f t="shared" ca="1" si="287"/>
        <v/>
      </c>
      <c r="LI13" s="81" t="str">
        <f t="shared" ca="1" si="288"/>
        <v/>
      </c>
      <c r="LJ13" s="81" t="str">
        <f t="shared" ca="1" si="289"/>
        <v/>
      </c>
      <c r="LK13" s="81" t="str">
        <f t="shared" ca="1" si="290"/>
        <v/>
      </c>
      <c r="LL13" s="51" t="str">
        <f t="shared" ca="1" si="291"/>
        <v/>
      </c>
      <c r="LM13" s="80" t="str">
        <f t="shared" ca="1" si="292"/>
        <v/>
      </c>
      <c r="LN13" s="82" t="str">
        <f t="shared" ca="1" si="293"/>
        <v/>
      </c>
      <c r="LO13" s="83" t="str">
        <f t="shared" ca="1" si="294"/>
        <v/>
      </c>
      <c r="LP13" s="79" t="str">
        <f t="shared" ca="1" si="428"/>
        <v/>
      </c>
      <c r="LQ13" s="50" t="str">
        <f t="shared" ref="LQ13" ca="1" si="556">IFERROR((VLOOKUP($B13,INDIRECT("'"&amp;TEXT(LP$5,"dd-mm-yy")&amp;"'!$B$8:$AI$1000"),13,0)=$G$6)*1,"")</f>
        <v/>
      </c>
      <c r="LR13" s="81" t="str">
        <f t="shared" ca="1" si="296"/>
        <v/>
      </c>
      <c r="LS13" s="81" t="str">
        <f t="shared" ca="1" si="297"/>
        <v/>
      </c>
      <c r="LT13" s="81" t="str">
        <f t="shared" ca="1" si="298"/>
        <v/>
      </c>
      <c r="LU13" s="81" t="str">
        <f t="shared" ca="1" si="299"/>
        <v/>
      </c>
      <c r="LV13" s="81" t="str">
        <f t="shared" ca="1" si="300"/>
        <v/>
      </c>
      <c r="LW13" s="81" t="str">
        <f t="shared" ca="1" si="301"/>
        <v/>
      </c>
      <c r="LX13" s="81" t="str">
        <f t="shared" ca="1" si="302"/>
        <v/>
      </c>
      <c r="LY13" s="81" t="str">
        <f t="shared" ca="1" si="303"/>
        <v/>
      </c>
      <c r="LZ13" s="51" t="str">
        <f t="shared" ca="1" si="304"/>
        <v/>
      </c>
      <c r="MA13" s="80" t="str">
        <f t="shared" ca="1" si="305"/>
        <v/>
      </c>
      <c r="MB13" s="82" t="str">
        <f t="shared" ca="1" si="306"/>
        <v/>
      </c>
      <c r="MC13" s="83" t="str">
        <f t="shared" ca="1" si="307"/>
        <v/>
      </c>
      <c r="MD13" s="79" t="str">
        <f t="shared" ca="1" si="428"/>
        <v/>
      </c>
      <c r="ME13" s="50" t="str">
        <f t="shared" ref="ME13" ca="1" si="557">IFERROR((VLOOKUP($B13,INDIRECT("'"&amp;TEXT(MD$5,"dd-mm-yy")&amp;"'!$B$8:$AI$1000"),13,0)=$G$6)*1,"")</f>
        <v/>
      </c>
      <c r="MF13" s="81" t="str">
        <f t="shared" ca="1" si="309"/>
        <v/>
      </c>
      <c r="MG13" s="81" t="str">
        <f t="shared" ca="1" si="310"/>
        <v/>
      </c>
      <c r="MH13" s="81" t="str">
        <f t="shared" ca="1" si="311"/>
        <v/>
      </c>
      <c r="MI13" s="81" t="str">
        <f t="shared" ca="1" si="312"/>
        <v/>
      </c>
      <c r="MJ13" s="81" t="str">
        <f t="shared" ca="1" si="313"/>
        <v/>
      </c>
      <c r="MK13" s="81" t="str">
        <f t="shared" ca="1" si="314"/>
        <v/>
      </c>
      <c r="ML13" s="81" t="str">
        <f t="shared" ca="1" si="315"/>
        <v/>
      </c>
      <c r="MM13" s="81" t="str">
        <f t="shared" ca="1" si="316"/>
        <v/>
      </c>
      <c r="MN13" s="51" t="str">
        <f t="shared" ca="1" si="317"/>
        <v/>
      </c>
      <c r="MO13" s="80" t="str">
        <f t="shared" ca="1" si="318"/>
        <v/>
      </c>
      <c r="MP13" s="82" t="str">
        <f t="shared" ca="1" si="319"/>
        <v/>
      </c>
      <c r="MQ13" s="83" t="str">
        <f t="shared" ca="1" si="320"/>
        <v/>
      </c>
      <c r="MR13" s="79" t="str">
        <f t="shared" ca="1" si="428"/>
        <v/>
      </c>
      <c r="MS13" s="50" t="str">
        <f t="shared" ref="MS13" ca="1" si="558">IFERROR((VLOOKUP($B13,INDIRECT("'"&amp;TEXT(MR$5,"dd-mm-yy")&amp;"'!$B$8:$AI$1000"),13,0)=$G$6)*1,"")</f>
        <v/>
      </c>
      <c r="MT13" s="81" t="str">
        <f t="shared" ca="1" si="322"/>
        <v/>
      </c>
      <c r="MU13" s="81" t="str">
        <f t="shared" ca="1" si="323"/>
        <v/>
      </c>
      <c r="MV13" s="81" t="str">
        <f t="shared" ca="1" si="324"/>
        <v/>
      </c>
      <c r="MW13" s="81" t="str">
        <f t="shared" ca="1" si="325"/>
        <v/>
      </c>
      <c r="MX13" s="81" t="str">
        <f t="shared" ca="1" si="326"/>
        <v/>
      </c>
      <c r="MY13" s="81" t="str">
        <f t="shared" ca="1" si="327"/>
        <v/>
      </c>
      <c r="MZ13" s="81" t="str">
        <f t="shared" ca="1" si="328"/>
        <v/>
      </c>
      <c r="NA13" s="81" t="str">
        <f t="shared" ca="1" si="329"/>
        <v/>
      </c>
      <c r="NB13" s="51" t="str">
        <f t="shared" ca="1" si="330"/>
        <v/>
      </c>
      <c r="NC13" s="80" t="str">
        <f t="shared" ca="1" si="331"/>
        <v/>
      </c>
      <c r="ND13" s="82" t="str">
        <f t="shared" ca="1" si="332"/>
        <v/>
      </c>
      <c r="NE13" s="83" t="str">
        <f t="shared" ca="1" si="333"/>
        <v/>
      </c>
      <c r="NF13" s="79" t="str">
        <f t="shared" ca="1" si="281"/>
        <v/>
      </c>
      <c r="NG13" s="50" t="str">
        <f t="shared" ref="NG13" ca="1" si="559">IFERROR((VLOOKUP($B13,INDIRECT("'"&amp;TEXT(NF$5,"dd-mm-yy")&amp;"'!$B$8:$AI$1000"),13,0)=$G$6)*1,"")</f>
        <v/>
      </c>
      <c r="NH13" s="81" t="str">
        <f t="shared" ca="1" si="335"/>
        <v/>
      </c>
      <c r="NI13" s="81" t="str">
        <f t="shared" ca="1" si="336"/>
        <v/>
      </c>
      <c r="NJ13" s="81" t="str">
        <f t="shared" ca="1" si="337"/>
        <v/>
      </c>
      <c r="NK13" s="81" t="str">
        <f t="shared" ca="1" si="338"/>
        <v/>
      </c>
      <c r="NL13" s="81" t="str">
        <f t="shared" ca="1" si="339"/>
        <v/>
      </c>
      <c r="NM13" s="81" t="str">
        <f t="shared" ca="1" si="340"/>
        <v/>
      </c>
      <c r="NN13" s="81" t="str">
        <f t="shared" ca="1" si="341"/>
        <v/>
      </c>
      <c r="NO13" s="81" t="str">
        <f t="shared" ca="1" si="342"/>
        <v/>
      </c>
      <c r="NP13" s="51" t="str">
        <f t="shared" ca="1" si="343"/>
        <v/>
      </c>
      <c r="NQ13" s="80" t="str">
        <f t="shared" ca="1" si="344"/>
        <v/>
      </c>
      <c r="NR13" s="82" t="str">
        <f t="shared" ca="1" si="345"/>
        <v/>
      </c>
      <c r="NS13" s="83" t="str">
        <f t="shared" ca="1" si="346"/>
        <v/>
      </c>
      <c r="NT13" s="79" t="str">
        <f t="shared" ca="1" si="347"/>
        <v/>
      </c>
      <c r="NU13" s="50" t="str">
        <f t="shared" ref="NU13" ca="1" si="560">IFERROR((VLOOKUP($B13,INDIRECT("'"&amp;TEXT(NT$5,"dd-mm-yy")&amp;"'!$B$8:$AI$1000"),13,0)=$G$6)*1,"")</f>
        <v/>
      </c>
      <c r="NV13" s="81" t="str">
        <f t="shared" ca="1" si="349"/>
        <v/>
      </c>
      <c r="NW13" s="81" t="str">
        <f t="shared" ca="1" si="350"/>
        <v/>
      </c>
      <c r="NX13" s="81" t="str">
        <f t="shared" ca="1" si="351"/>
        <v/>
      </c>
      <c r="NY13" s="81" t="str">
        <f t="shared" ca="1" si="352"/>
        <v/>
      </c>
      <c r="NZ13" s="81" t="str">
        <f t="shared" ca="1" si="353"/>
        <v/>
      </c>
      <c r="OA13" s="81" t="str">
        <f t="shared" ca="1" si="354"/>
        <v/>
      </c>
      <c r="OB13" s="81" t="str">
        <f t="shared" ca="1" si="355"/>
        <v/>
      </c>
      <c r="OC13" s="81" t="str">
        <f t="shared" ca="1" si="356"/>
        <v/>
      </c>
      <c r="OD13" s="51" t="str">
        <f t="shared" ca="1" si="357"/>
        <v/>
      </c>
      <c r="OE13" s="80" t="str">
        <f t="shared" ca="1" si="358"/>
        <v/>
      </c>
      <c r="OF13" s="82" t="str">
        <f t="shared" ca="1" si="359"/>
        <v/>
      </c>
      <c r="OG13" s="83" t="str">
        <f t="shared" ca="1" si="360"/>
        <v/>
      </c>
      <c r="OH13" s="79" t="str">
        <f t="shared" ca="1" si="347"/>
        <v/>
      </c>
      <c r="OI13" s="50" t="str">
        <f t="shared" ref="OI13" ca="1" si="561">IFERROR((VLOOKUP($B13,INDIRECT("'"&amp;TEXT(OH$5,"dd-mm-yy")&amp;"'!$B$8:$AI$1000"),13,0)=$G$6)*1,"")</f>
        <v/>
      </c>
      <c r="OJ13" s="81" t="str">
        <f t="shared" ca="1" si="362"/>
        <v/>
      </c>
      <c r="OK13" s="81" t="str">
        <f t="shared" ca="1" si="363"/>
        <v/>
      </c>
      <c r="OL13" s="81" t="str">
        <f t="shared" ca="1" si="364"/>
        <v/>
      </c>
      <c r="OM13" s="81" t="str">
        <f t="shared" ca="1" si="365"/>
        <v/>
      </c>
      <c r="ON13" s="81" t="str">
        <f t="shared" ca="1" si="366"/>
        <v/>
      </c>
      <c r="OO13" s="81" t="str">
        <f t="shared" ca="1" si="367"/>
        <v/>
      </c>
      <c r="OP13" s="81" t="str">
        <f t="shared" ca="1" si="368"/>
        <v/>
      </c>
      <c r="OQ13" s="81" t="str">
        <f t="shared" ca="1" si="369"/>
        <v/>
      </c>
      <c r="OR13" s="51" t="str">
        <f t="shared" ca="1" si="370"/>
        <v/>
      </c>
      <c r="OS13" s="80" t="str">
        <f t="shared" ca="1" si="371"/>
        <v/>
      </c>
      <c r="OT13" s="82" t="str">
        <f t="shared" ca="1" si="372"/>
        <v/>
      </c>
      <c r="OU13" s="83" t="str">
        <f t="shared" ca="1" si="373"/>
        <v/>
      </c>
      <c r="OV13" s="79" t="str">
        <f t="shared" ca="1" si="347"/>
        <v/>
      </c>
      <c r="OW13" s="50" t="str">
        <f t="shared" ref="OW13" ca="1" si="562">IFERROR((VLOOKUP($B13,INDIRECT("'"&amp;TEXT(OV$5,"dd-mm-yy")&amp;"'!$B$8:$AI$1000"),13,0)=$G$6)*1,"")</f>
        <v/>
      </c>
      <c r="OX13" s="81" t="str">
        <f t="shared" ca="1" si="375"/>
        <v/>
      </c>
      <c r="OY13" s="81" t="str">
        <f t="shared" ca="1" si="376"/>
        <v/>
      </c>
      <c r="OZ13" s="81" t="str">
        <f t="shared" ca="1" si="377"/>
        <v/>
      </c>
      <c r="PA13" s="81" t="str">
        <f t="shared" ca="1" si="378"/>
        <v/>
      </c>
      <c r="PB13" s="81" t="str">
        <f t="shared" ca="1" si="379"/>
        <v/>
      </c>
      <c r="PC13" s="81" t="str">
        <f t="shared" ca="1" si="380"/>
        <v/>
      </c>
      <c r="PD13" s="81" t="str">
        <f t="shared" ca="1" si="381"/>
        <v/>
      </c>
      <c r="PE13" s="81" t="str">
        <f t="shared" ca="1" si="382"/>
        <v/>
      </c>
      <c r="PF13" s="51" t="str">
        <f t="shared" ca="1" si="383"/>
        <v/>
      </c>
      <c r="PG13" s="80" t="str">
        <f t="shared" ca="1" si="384"/>
        <v/>
      </c>
      <c r="PH13" s="82" t="str">
        <f t="shared" ca="1" si="385"/>
        <v/>
      </c>
      <c r="PI13" s="83" t="str">
        <f t="shared" ca="1" si="386"/>
        <v/>
      </c>
      <c r="PJ13" s="79" t="str">
        <f t="shared" ca="1" si="347"/>
        <v/>
      </c>
      <c r="PK13" s="50" t="str">
        <f t="shared" ref="PK13" ca="1" si="563">IFERROR((VLOOKUP($B13,INDIRECT("'"&amp;TEXT(PJ$5,"dd-mm-yy")&amp;"'!$B$8:$AI$1000"),13,0)=$G$6)*1,"")</f>
        <v/>
      </c>
      <c r="PL13" s="81" t="str">
        <f t="shared" ca="1" si="388"/>
        <v/>
      </c>
      <c r="PM13" s="81" t="str">
        <f t="shared" ca="1" si="389"/>
        <v/>
      </c>
      <c r="PN13" s="81" t="str">
        <f t="shared" ca="1" si="390"/>
        <v/>
      </c>
      <c r="PO13" s="81" t="str">
        <f t="shared" ca="1" si="391"/>
        <v/>
      </c>
      <c r="PP13" s="81" t="str">
        <f t="shared" ca="1" si="392"/>
        <v/>
      </c>
      <c r="PQ13" s="81" t="str">
        <f t="shared" ca="1" si="393"/>
        <v/>
      </c>
      <c r="PR13" s="81" t="str">
        <f t="shared" ca="1" si="394"/>
        <v/>
      </c>
      <c r="PS13" s="81" t="str">
        <f t="shared" ca="1" si="395"/>
        <v/>
      </c>
      <c r="PT13" s="51" t="str">
        <f t="shared" ca="1" si="396"/>
        <v/>
      </c>
      <c r="PU13" s="80" t="str">
        <f t="shared" ca="1" si="397"/>
        <v/>
      </c>
      <c r="PV13" s="82" t="str">
        <f t="shared" ca="1" si="398"/>
        <v/>
      </c>
      <c r="PW13" s="83" t="str">
        <f t="shared" ca="1" si="399"/>
        <v/>
      </c>
      <c r="PX13" s="79" t="str">
        <f t="shared" ca="1" si="347"/>
        <v/>
      </c>
      <c r="PY13" s="50" t="str">
        <f t="shared" ref="PY13" ca="1" si="564">IFERROR((VLOOKUP($B13,INDIRECT("'"&amp;TEXT(PX$5,"dd-mm-yy")&amp;"'!$B$8:$AI$1000"),13,0)=$G$6)*1,"")</f>
        <v/>
      </c>
      <c r="PZ13" s="81" t="str">
        <f t="shared" ca="1" si="401"/>
        <v/>
      </c>
      <c r="QA13" s="81" t="str">
        <f t="shared" ca="1" si="402"/>
        <v/>
      </c>
      <c r="QB13" s="81" t="str">
        <f t="shared" ca="1" si="403"/>
        <v/>
      </c>
      <c r="QC13" s="81" t="str">
        <f t="shared" ca="1" si="404"/>
        <v/>
      </c>
      <c r="QD13" s="81" t="str">
        <f t="shared" ca="1" si="405"/>
        <v/>
      </c>
      <c r="QE13" s="81" t="str">
        <f t="shared" ca="1" si="406"/>
        <v/>
      </c>
      <c r="QF13" s="81" t="str">
        <f t="shared" ca="1" si="407"/>
        <v/>
      </c>
      <c r="QG13" s="81" t="str">
        <f t="shared" ca="1" si="408"/>
        <v/>
      </c>
      <c r="QH13" s="51" t="str">
        <f t="shared" ca="1" si="409"/>
        <v/>
      </c>
      <c r="QI13" s="80" t="str">
        <f t="shared" ca="1" si="410"/>
        <v/>
      </c>
      <c r="QJ13" s="82" t="str">
        <f t="shared" ca="1" si="411"/>
        <v/>
      </c>
      <c r="QK13" s="83" t="str">
        <f t="shared" ca="1" si="412"/>
        <v/>
      </c>
    </row>
    <row r="14" spans="2:453" ht="14.45" customHeight="1" x14ac:dyDescent="0.3">
      <c r="B14" s="72" t="str">
        <f>Colaboradores!B12</f>
        <v>1742</v>
      </c>
      <c r="C14" s="71" t="str">
        <f>Colaboradores!C12</f>
        <v>Gómez Martínez, Jesús</v>
      </c>
      <c r="D14" s="90">
        <f t="shared" ca="1" si="0"/>
        <v>0</v>
      </c>
      <c r="E14" s="91">
        <f t="shared" ca="1" si="1"/>
        <v>0</v>
      </c>
      <c r="F14" s="54" t="str">
        <f t="shared" ca="1" si="2"/>
        <v/>
      </c>
      <c r="G14" s="52" t="str">
        <f t="shared" ca="1" si="2"/>
        <v/>
      </c>
      <c r="H14" s="81" t="str">
        <f t="shared" ca="1" si="2"/>
        <v/>
      </c>
      <c r="I14" s="81" t="str">
        <f t="shared" ca="1" si="2"/>
        <v/>
      </c>
      <c r="J14" s="81" t="str">
        <f t="shared" ca="1" si="2"/>
        <v/>
      </c>
      <c r="K14" s="81" t="str">
        <f t="shared" ca="1" si="2"/>
        <v/>
      </c>
      <c r="L14" s="81" t="str">
        <f t="shared" ca="1" si="2"/>
        <v/>
      </c>
      <c r="M14" s="81" t="str">
        <f t="shared" ca="1" si="2"/>
        <v/>
      </c>
      <c r="N14" s="81" t="str">
        <f t="shared" ca="1" si="2"/>
        <v/>
      </c>
      <c r="O14" s="81" t="str">
        <f t="shared" ca="1" si="2"/>
        <v/>
      </c>
      <c r="P14" s="53" t="str">
        <f t="shared" ca="1" si="2"/>
        <v/>
      </c>
      <c r="Q14" s="28" t="str">
        <f t="shared" ca="1" si="2"/>
        <v/>
      </c>
      <c r="R14" s="82" t="str">
        <f t="shared" ca="1" si="2"/>
        <v/>
      </c>
      <c r="S14" s="83" t="str">
        <f t="shared" ca="1" si="2"/>
        <v/>
      </c>
      <c r="T14" s="79" t="str">
        <f t="shared" ca="1" si="3"/>
        <v/>
      </c>
      <c r="U14" s="50" t="str">
        <f t="shared" ca="1" si="4"/>
        <v/>
      </c>
      <c r="V14" s="81" t="str">
        <f t="shared" ca="1" si="5"/>
        <v/>
      </c>
      <c r="W14" s="81" t="str">
        <f t="shared" ca="1" si="6"/>
        <v/>
      </c>
      <c r="X14" s="81" t="str">
        <f t="shared" ca="1" si="7"/>
        <v/>
      </c>
      <c r="Y14" s="81" t="str">
        <f t="shared" ca="1" si="8"/>
        <v/>
      </c>
      <c r="Z14" s="81" t="str">
        <f t="shared" ca="1" si="9"/>
        <v/>
      </c>
      <c r="AA14" s="81" t="str">
        <f t="shared" ca="1" si="10"/>
        <v/>
      </c>
      <c r="AB14" s="81" t="str">
        <f t="shared" ca="1" si="11"/>
        <v/>
      </c>
      <c r="AC14" s="81" t="str">
        <f t="shared" ca="1" si="12"/>
        <v/>
      </c>
      <c r="AD14" s="51" t="str">
        <f t="shared" ca="1" si="13"/>
        <v/>
      </c>
      <c r="AE14" s="80" t="str">
        <f t="shared" ca="1" si="14"/>
        <v/>
      </c>
      <c r="AF14" s="82" t="str">
        <f t="shared" ca="1" si="15"/>
        <v/>
      </c>
      <c r="AG14" s="83" t="str">
        <f t="shared" ca="1" si="16"/>
        <v/>
      </c>
      <c r="AH14" s="79" t="str">
        <f t="shared" ca="1" si="17"/>
        <v/>
      </c>
      <c r="AI14" s="50" t="str">
        <f t="shared" ca="1" si="18"/>
        <v/>
      </c>
      <c r="AJ14" s="81" t="str">
        <f t="shared" ca="1" si="19"/>
        <v/>
      </c>
      <c r="AK14" s="81" t="str">
        <f t="shared" ca="1" si="20"/>
        <v/>
      </c>
      <c r="AL14" s="81" t="str">
        <f t="shared" ca="1" si="21"/>
        <v/>
      </c>
      <c r="AM14" s="81" t="str">
        <f t="shared" ca="1" si="22"/>
        <v/>
      </c>
      <c r="AN14" s="81" t="str">
        <f t="shared" ca="1" si="23"/>
        <v/>
      </c>
      <c r="AO14" s="81" t="str">
        <f t="shared" ca="1" si="24"/>
        <v/>
      </c>
      <c r="AP14" s="81" t="str">
        <f t="shared" ca="1" si="25"/>
        <v/>
      </c>
      <c r="AQ14" s="81" t="str">
        <f t="shared" ca="1" si="26"/>
        <v/>
      </c>
      <c r="AR14" s="51" t="str">
        <f t="shared" ca="1" si="27"/>
        <v/>
      </c>
      <c r="AS14" s="80" t="str">
        <f t="shared" ca="1" si="28"/>
        <v/>
      </c>
      <c r="AT14" s="82" t="str">
        <f t="shared" ca="1" si="29"/>
        <v/>
      </c>
      <c r="AU14" s="83" t="str">
        <f t="shared" ca="1" si="30"/>
        <v/>
      </c>
      <c r="AV14" s="79" t="str">
        <f t="shared" ca="1" si="31"/>
        <v/>
      </c>
      <c r="AW14" s="50" t="str">
        <f t="shared" ca="1" si="32"/>
        <v/>
      </c>
      <c r="AX14" s="81" t="str">
        <f t="shared" ca="1" si="33"/>
        <v/>
      </c>
      <c r="AY14" s="81" t="str">
        <f t="shared" ca="1" si="34"/>
        <v/>
      </c>
      <c r="AZ14" s="81" t="str">
        <f t="shared" ca="1" si="35"/>
        <v/>
      </c>
      <c r="BA14" s="81" t="str">
        <f t="shared" ca="1" si="36"/>
        <v/>
      </c>
      <c r="BB14" s="81" t="str">
        <f t="shared" ca="1" si="37"/>
        <v/>
      </c>
      <c r="BC14" s="81" t="str">
        <f t="shared" ca="1" si="38"/>
        <v/>
      </c>
      <c r="BD14" s="81" t="str">
        <f t="shared" ca="1" si="39"/>
        <v/>
      </c>
      <c r="BE14" s="81" t="str">
        <f t="shared" ca="1" si="40"/>
        <v/>
      </c>
      <c r="BF14" s="51" t="str">
        <f t="shared" ca="1" si="41"/>
        <v/>
      </c>
      <c r="BG14" s="80" t="str">
        <f t="shared" ca="1" si="42"/>
        <v/>
      </c>
      <c r="BH14" s="82" t="str">
        <f t="shared" ca="1" si="43"/>
        <v/>
      </c>
      <c r="BI14" s="83" t="str">
        <f t="shared" ca="1" si="44"/>
        <v/>
      </c>
      <c r="BJ14" s="79" t="str">
        <f t="shared" ca="1" si="45"/>
        <v/>
      </c>
      <c r="BK14" s="50" t="str">
        <f t="shared" ca="1" si="46"/>
        <v/>
      </c>
      <c r="BL14" s="81" t="str">
        <f t="shared" ca="1" si="47"/>
        <v/>
      </c>
      <c r="BM14" s="81" t="str">
        <f t="shared" ca="1" si="48"/>
        <v/>
      </c>
      <c r="BN14" s="81" t="str">
        <f t="shared" ca="1" si="49"/>
        <v/>
      </c>
      <c r="BO14" s="81" t="str">
        <f t="shared" ca="1" si="50"/>
        <v/>
      </c>
      <c r="BP14" s="81" t="str">
        <f t="shared" ca="1" si="51"/>
        <v/>
      </c>
      <c r="BQ14" s="81" t="str">
        <f t="shared" ca="1" si="52"/>
        <v/>
      </c>
      <c r="BR14" s="81" t="str">
        <f t="shared" ca="1" si="53"/>
        <v/>
      </c>
      <c r="BS14" s="81" t="str">
        <f t="shared" ca="1" si="54"/>
        <v/>
      </c>
      <c r="BT14" s="51" t="str">
        <f t="shared" ca="1" si="55"/>
        <v/>
      </c>
      <c r="BU14" s="80" t="str">
        <f t="shared" ca="1" si="56"/>
        <v/>
      </c>
      <c r="BV14" s="82" t="str">
        <f t="shared" ca="1" si="57"/>
        <v/>
      </c>
      <c r="BW14" s="83" t="str">
        <f t="shared" ca="1" si="58"/>
        <v/>
      </c>
      <c r="BX14" s="79" t="str">
        <f t="shared" ca="1" si="45"/>
        <v/>
      </c>
      <c r="BY14" s="50" t="str">
        <f t="shared" ca="1" si="46"/>
        <v/>
      </c>
      <c r="BZ14" s="81" t="str">
        <f t="shared" ca="1" si="59"/>
        <v/>
      </c>
      <c r="CA14" s="81" t="str">
        <f t="shared" ca="1" si="60"/>
        <v/>
      </c>
      <c r="CB14" s="81" t="str">
        <f t="shared" ca="1" si="61"/>
        <v/>
      </c>
      <c r="CC14" s="81" t="str">
        <f t="shared" ca="1" si="62"/>
        <v/>
      </c>
      <c r="CD14" s="81" t="str">
        <f t="shared" ca="1" si="63"/>
        <v/>
      </c>
      <c r="CE14" s="81" t="str">
        <f t="shared" ca="1" si="64"/>
        <v/>
      </c>
      <c r="CF14" s="81" t="str">
        <f t="shared" ca="1" si="65"/>
        <v/>
      </c>
      <c r="CG14" s="81" t="str">
        <f t="shared" ca="1" si="66"/>
        <v/>
      </c>
      <c r="CH14" s="51" t="str">
        <f t="shared" ca="1" si="67"/>
        <v/>
      </c>
      <c r="CI14" s="80" t="str">
        <f t="shared" ca="1" si="68"/>
        <v/>
      </c>
      <c r="CJ14" s="82" t="str">
        <f t="shared" ca="1" si="69"/>
        <v/>
      </c>
      <c r="CK14" s="83" t="str">
        <f t="shared" ca="1" si="70"/>
        <v/>
      </c>
      <c r="CL14" s="79" t="str">
        <f t="shared" ca="1" si="45"/>
        <v/>
      </c>
      <c r="CM14" s="50" t="str">
        <f t="shared" ca="1" si="46"/>
        <v/>
      </c>
      <c r="CN14" s="81" t="str">
        <f t="shared" ca="1" si="71"/>
        <v/>
      </c>
      <c r="CO14" s="81" t="str">
        <f t="shared" ca="1" si="72"/>
        <v/>
      </c>
      <c r="CP14" s="81" t="str">
        <f t="shared" ca="1" si="73"/>
        <v/>
      </c>
      <c r="CQ14" s="81" t="str">
        <f t="shared" ca="1" si="74"/>
        <v/>
      </c>
      <c r="CR14" s="81" t="str">
        <f t="shared" ca="1" si="75"/>
        <v/>
      </c>
      <c r="CS14" s="81" t="str">
        <f t="shared" ca="1" si="76"/>
        <v/>
      </c>
      <c r="CT14" s="81" t="str">
        <f t="shared" ca="1" si="77"/>
        <v/>
      </c>
      <c r="CU14" s="81" t="str">
        <f t="shared" ca="1" si="78"/>
        <v/>
      </c>
      <c r="CV14" s="51" t="str">
        <f t="shared" ca="1" si="79"/>
        <v/>
      </c>
      <c r="CW14" s="80" t="str">
        <f t="shared" ca="1" si="80"/>
        <v/>
      </c>
      <c r="CX14" s="82" t="str">
        <f t="shared" ca="1" si="81"/>
        <v/>
      </c>
      <c r="CY14" s="83" t="str">
        <f t="shared" ca="1" si="82"/>
        <v/>
      </c>
      <c r="CZ14" s="79" t="str">
        <f t="shared" ca="1" si="96"/>
        <v/>
      </c>
      <c r="DA14" s="50" t="str">
        <f t="shared" ref="DA14" ca="1" si="565">IFERROR((VLOOKUP($B14,INDIRECT("'"&amp;TEXT(CZ$5,"dd-mm-yy")&amp;"'!$B$8:$AI$1000"),13,0)=$G$6)*1,"")</f>
        <v/>
      </c>
      <c r="DB14" s="81" t="str">
        <f t="shared" ca="1" si="84"/>
        <v/>
      </c>
      <c r="DC14" s="81" t="str">
        <f t="shared" ca="1" si="85"/>
        <v/>
      </c>
      <c r="DD14" s="81" t="str">
        <f t="shared" ca="1" si="86"/>
        <v/>
      </c>
      <c r="DE14" s="81" t="str">
        <f t="shared" ca="1" si="87"/>
        <v/>
      </c>
      <c r="DF14" s="81" t="str">
        <f t="shared" ca="1" si="88"/>
        <v/>
      </c>
      <c r="DG14" s="81" t="str">
        <f t="shared" ca="1" si="89"/>
        <v/>
      </c>
      <c r="DH14" s="81" t="str">
        <f t="shared" ca="1" si="90"/>
        <v/>
      </c>
      <c r="DI14" s="81" t="str">
        <f t="shared" ca="1" si="91"/>
        <v/>
      </c>
      <c r="DJ14" s="51" t="str">
        <f t="shared" ca="1" si="92"/>
        <v/>
      </c>
      <c r="DK14" s="80" t="str">
        <f t="shared" ca="1" si="93"/>
        <v/>
      </c>
      <c r="DL14" s="82" t="str">
        <f t="shared" ca="1" si="94"/>
        <v/>
      </c>
      <c r="DM14" s="83" t="str">
        <f t="shared" ca="1" si="95"/>
        <v/>
      </c>
      <c r="DN14" s="79" t="str">
        <f t="shared" ca="1" si="96"/>
        <v/>
      </c>
      <c r="DO14" s="50" t="str">
        <f t="shared" ref="DO14" ca="1" si="566">IFERROR((VLOOKUP($B14,INDIRECT("'"&amp;TEXT(DN$5,"dd-mm-yy")&amp;"'!$B$8:$AI$1000"),13,0)=$G$6)*1,"")</f>
        <v/>
      </c>
      <c r="DP14" s="81" t="str">
        <f t="shared" ca="1" si="98"/>
        <v/>
      </c>
      <c r="DQ14" s="81" t="str">
        <f t="shared" ca="1" si="99"/>
        <v/>
      </c>
      <c r="DR14" s="81" t="str">
        <f t="shared" ca="1" si="100"/>
        <v/>
      </c>
      <c r="DS14" s="81" t="str">
        <f t="shared" ca="1" si="101"/>
        <v/>
      </c>
      <c r="DT14" s="81" t="str">
        <f t="shared" ca="1" si="102"/>
        <v/>
      </c>
      <c r="DU14" s="81" t="str">
        <f t="shared" ca="1" si="103"/>
        <v/>
      </c>
      <c r="DV14" s="81" t="str">
        <f t="shared" ca="1" si="104"/>
        <v/>
      </c>
      <c r="DW14" s="81" t="str">
        <f t="shared" ca="1" si="105"/>
        <v/>
      </c>
      <c r="DX14" s="51" t="str">
        <f t="shared" ca="1" si="106"/>
        <v/>
      </c>
      <c r="DY14" s="80" t="str">
        <f t="shared" ca="1" si="107"/>
        <v/>
      </c>
      <c r="DZ14" s="82" t="str">
        <f t="shared" ca="1" si="108"/>
        <v/>
      </c>
      <c r="EA14" s="83" t="str">
        <f t="shared" ca="1" si="109"/>
        <v/>
      </c>
      <c r="EB14" s="79" t="str">
        <f t="shared" ca="1" si="96"/>
        <v/>
      </c>
      <c r="EC14" s="50" t="str">
        <f t="shared" ref="EC14" ca="1" si="567">IFERROR((VLOOKUP($B14,INDIRECT("'"&amp;TEXT(EB$5,"dd-mm-yy")&amp;"'!$B$8:$AI$1000"),13,0)=$G$6)*1,"")</f>
        <v/>
      </c>
      <c r="ED14" s="81" t="str">
        <f t="shared" ca="1" si="111"/>
        <v/>
      </c>
      <c r="EE14" s="81" t="str">
        <f t="shared" ca="1" si="112"/>
        <v/>
      </c>
      <c r="EF14" s="81" t="str">
        <f t="shared" ca="1" si="113"/>
        <v/>
      </c>
      <c r="EG14" s="81" t="str">
        <f t="shared" ca="1" si="114"/>
        <v/>
      </c>
      <c r="EH14" s="81" t="str">
        <f t="shared" ca="1" si="115"/>
        <v/>
      </c>
      <c r="EI14" s="81" t="str">
        <f t="shared" ca="1" si="116"/>
        <v/>
      </c>
      <c r="EJ14" s="81" t="str">
        <f t="shared" ca="1" si="117"/>
        <v/>
      </c>
      <c r="EK14" s="81" t="str">
        <f t="shared" ca="1" si="118"/>
        <v/>
      </c>
      <c r="EL14" s="51" t="str">
        <f t="shared" ca="1" si="119"/>
        <v/>
      </c>
      <c r="EM14" s="80" t="str">
        <f t="shared" ca="1" si="120"/>
        <v/>
      </c>
      <c r="EN14" s="82" t="str">
        <f t="shared" ca="1" si="121"/>
        <v/>
      </c>
      <c r="EO14" s="83" t="str">
        <f t="shared" ca="1" si="122"/>
        <v/>
      </c>
      <c r="EP14" s="79" t="str">
        <f t="shared" ca="1" si="96"/>
        <v/>
      </c>
      <c r="EQ14" s="50" t="str">
        <f t="shared" ref="EQ14" ca="1" si="568">IFERROR((VLOOKUP($B14,INDIRECT("'"&amp;TEXT(EP$5,"dd-mm-yy")&amp;"'!$B$8:$AI$1000"),13,0)=$G$6)*1,"")</f>
        <v/>
      </c>
      <c r="ER14" s="81" t="str">
        <f t="shared" ca="1" si="124"/>
        <v/>
      </c>
      <c r="ES14" s="81" t="str">
        <f t="shared" ca="1" si="125"/>
        <v/>
      </c>
      <c r="ET14" s="81" t="str">
        <f t="shared" ca="1" si="126"/>
        <v/>
      </c>
      <c r="EU14" s="81" t="str">
        <f t="shared" ca="1" si="127"/>
        <v/>
      </c>
      <c r="EV14" s="81" t="str">
        <f t="shared" ca="1" si="128"/>
        <v/>
      </c>
      <c r="EW14" s="81" t="str">
        <f t="shared" ca="1" si="129"/>
        <v/>
      </c>
      <c r="EX14" s="81" t="str">
        <f t="shared" ca="1" si="130"/>
        <v/>
      </c>
      <c r="EY14" s="81" t="str">
        <f t="shared" ca="1" si="131"/>
        <v/>
      </c>
      <c r="EZ14" s="51" t="str">
        <f t="shared" ca="1" si="132"/>
        <v/>
      </c>
      <c r="FA14" s="80" t="str">
        <f t="shared" ca="1" si="133"/>
        <v/>
      </c>
      <c r="FB14" s="82" t="str">
        <f t="shared" ca="1" si="134"/>
        <v/>
      </c>
      <c r="FC14" s="83" t="str">
        <f t="shared" ca="1" si="135"/>
        <v/>
      </c>
      <c r="FD14" s="79" t="str">
        <f t="shared" ca="1" si="417"/>
        <v/>
      </c>
      <c r="FE14" s="50" t="str">
        <f t="shared" ref="FE14" ca="1" si="569">IFERROR((VLOOKUP($B14,INDIRECT("'"&amp;TEXT(FD$5,"dd-mm-yy")&amp;"'!$B$8:$AI$1000"),13,0)=$G$6)*1,"")</f>
        <v/>
      </c>
      <c r="FF14" s="81" t="str">
        <f t="shared" ca="1" si="137"/>
        <v/>
      </c>
      <c r="FG14" s="81" t="str">
        <f t="shared" ca="1" si="138"/>
        <v/>
      </c>
      <c r="FH14" s="81" t="str">
        <f t="shared" ca="1" si="139"/>
        <v/>
      </c>
      <c r="FI14" s="81" t="str">
        <f t="shared" ca="1" si="140"/>
        <v/>
      </c>
      <c r="FJ14" s="81" t="str">
        <f t="shared" ca="1" si="141"/>
        <v/>
      </c>
      <c r="FK14" s="81" t="str">
        <f t="shared" ca="1" si="142"/>
        <v/>
      </c>
      <c r="FL14" s="81" t="str">
        <f t="shared" ca="1" si="143"/>
        <v/>
      </c>
      <c r="FM14" s="81" t="str">
        <f t="shared" ca="1" si="144"/>
        <v/>
      </c>
      <c r="FN14" s="51" t="str">
        <f t="shared" ca="1" si="145"/>
        <v/>
      </c>
      <c r="FO14" s="80" t="str">
        <f t="shared" ca="1" si="146"/>
        <v/>
      </c>
      <c r="FP14" s="82" t="str">
        <f t="shared" ca="1" si="147"/>
        <v/>
      </c>
      <c r="FQ14" s="83" t="str">
        <f t="shared" ca="1" si="148"/>
        <v/>
      </c>
      <c r="FR14" s="79" t="str">
        <f t="shared" ca="1" si="417"/>
        <v/>
      </c>
      <c r="FS14" s="50" t="str">
        <f t="shared" ref="FS14" ca="1" si="570">IFERROR((VLOOKUP($B14,INDIRECT("'"&amp;TEXT(FR$5,"dd-mm-yy")&amp;"'!$B$8:$AI$1000"),13,0)=$G$6)*1,"")</f>
        <v/>
      </c>
      <c r="FT14" s="81" t="str">
        <f t="shared" ca="1" si="151"/>
        <v/>
      </c>
      <c r="FU14" s="81" t="str">
        <f t="shared" ca="1" si="152"/>
        <v/>
      </c>
      <c r="FV14" s="81" t="str">
        <f t="shared" ca="1" si="153"/>
        <v/>
      </c>
      <c r="FW14" s="81" t="str">
        <f t="shared" ca="1" si="154"/>
        <v/>
      </c>
      <c r="FX14" s="81" t="str">
        <f t="shared" ca="1" si="155"/>
        <v/>
      </c>
      <c r="FY14" s="81" t="str">
        <f t="shared" ca="1" si="156"/>
        <v/>
      </c>
      <c r="FZ14" s="81" t="str">
        <f t="shared" ca="1" si="157"/>
        <v/>
      </c>
      <c r="GA14" s="81" t="str">
        <f t="shared" ca="1" si="158"/>
        <v/>
      </c>
      <c r="GB14" s="51" t="str">
        <f t="shared" ca="1" si="159"/>
        <v/>
      </c>
      <c r="GC14" s="80" t="str">
        <f t="shared" ca="1" si="160"/>
        <v/>
      </c>
      <c r="GD14" s="82" t="str">
        <f t="shared" ca="1" si="161"/>
        <v/>
      </c>
      <c r="GE14" s="83" t="str">
        <f t="shared" ca="1" si="162"/>
        <v/>
      </c>
      <c r="GF14" s="79" t="str">
        <f t="shared" ca="1" si="417"/>
        <v/>
      </c>
      <c r="GG14" s="50" t="str">
        <f t="shared" ref="GG14" ca="1" si="571">IFERROR((VLOOKUP($B14,INDIRECT("'"&amp;TEXT(GF$5,"dd-mm-yy")&amp;"'!$B$8:$AI$1000"),13,0)=$G$6)*1,"")</f>
        <v/>
      </c>
      <c r="GH14" s="81" t="str">
        <f t="shared" ca="1" si="164"/>
        <v/>
      </c>
      <c r="GI14" s="81" t="str">
        <f t="shared" ca="1" si="165"/>
        <v/>
      </c>
      <c r="GJ14" s="81" t="str">
        <f t="shared" ca="1" si="166"/>
        <v/>
      </c>
      <c r="GK14" s="81" t="str">
        <f t="shared" ca="1" si="167"/>
        <v/>
      </c>
      <c r="GL14" s="81" t="str">
        <f t="shared" ca="1" si="168"/>
        <v/>
      </c>
      <c r="GM14" s="81" t="str">
        <f t="shared" ca="1" si="169"/>
        <v/>
      </c>
      <c r="GN14" s="81" t="str">
        <f t="shared" ca="1" si="170"/>
        <v/>
      </c>
      <c r="GO14" s="81" t="str">
        <f t="shared" ca="1" si="171"/>
        <v/>
      </c>
      <c r="GP14" s="51" t="str">
        <f t="shared" ca="1" si="172"/>
        <v/>
      </c>
      <c r="GQ14" s="80" t="str">
        <f t="shared" ca="1" si="173"/>
        <v/>
      </c>
      <c r="GR14" s="82" t="str">
        <f t="shared" ca="1" si="174"/>
        <v/>
      </c>
      <c r="GS14" s="83" t="str">
        <f t="shared" ca="1" si="175"/>
        <v/>
      </c>
      <c r="GT14" s="79" t="str">
        <f t="shared" ca="1" si="417"/>
        <v/>
      </c>
      <c r="GU14" s="50" t="str">
        <f t="shared" ref="GU14" ca="1" si="572">IFERROR((VLOOKUP($B14,INDIRECT("'"&amp;TEXT(GT$5,"dd-mm-yy")&amp;"'!$B$8:$AI$1000"),13,0)=$G$6)*1,"")</f>
        <v/>
      </c>
      <c r="GV14" s="81" t="str">
        <f t="shared" ca="1" si="177"/>
        <v/>
      </c>
      <c r="GW14" s="81" t="str">
        <f t="shared" ca="1" si="178"/>
        <v/>
      </c>
      <c r="GX14" s="81" t="str">
        <f t="shared" ca="1" si="179"/>
        <v/>
      </c>
      <c r="GY14" s="81" t="str">
        <f t="shared" ca="1" si="180"/>
        <v/>
      </c>
      <c r="GZ14" s="81" t="str">
        <f t="shared" ca="1" si="181"/>
        <v/>
      </c>
      <c r="HA14" s="81" t="str">
        <f t="shared" ca="1" si="182"/>
        <v/>
      </c>
      <c r="HB14" s="81" t="str">
        <f t="shared" ca="1" si="183"/>
        <v/>
      </c>
      <c r="HC14" s="81" t="str">
        <f t="shared" ca="1" si="184"/>
        <v/>
      </c>
      <c r="HD14" s="51" t="str">
        <f t="shared" ca="1" si="185"/>
        <v/>
      </c>
      <c r="HE14" s="80" t="str">
        <f t="shared" ca="1" si="186"/>
        <v/>
      </c>
      <c r="HF14" s="82" t="str">
        <f t="shared" ca="1" si="187"/>
        <v/>
      </c>
      <c r="HG14" s="83" t="str">
        <f t="shared" ca="1" si="188"/>
        <v/>
      </c>
      <c r="HH14" s="79" t="str">
        <f t="shared" ca="1" si="417"/>
        <v/>
      </c>
      <c r="HI14" s="50" t="str">
        <f t="shared" ref="HI14" ca="1" si="573">IFERROR((VLOOKUP($B14,INDIRECT("'"&amp;TEXT(HH$5,"dd-mm-yy")&amp;"'!$B$8:$AI$1000"),13,0)=$G$6)*1,"")</f>
        <v/>
      </c>
      <c r="HJ14" s="81" t="str">
        <f t="shared" ca="1" si="190"/>
        <v/>
      </c>
      <c r="HK14" s="81" t="str">
        <f t="shared" ca="1" si="191"/>
        <v/>
      </c>
      <c r="HL14" s="81" t="str">
        <f t="shared" ca="1" si="192"/>
        <v/>
      </c>
      <c r="HM14" s="81" t="str">
        <f t="shared" ca="1" si="193"/>
        <v/>
      </c>
      <c r="HN14" s="81" t="str">
        <f t="shared" ca="1" si="194"/>
        <v/>
      </c>
      <c r="HO14" s="81" t="str">
        <f t="shared" ca="1" si="195"/>
        <v/>
      </c>
      <c r="HP14" s="81" t="str">
        <f t="shared" ca="1" si="196"/>
        <v/>
      </c>
      <c r="HQ14" s="81" t="str">
        <f t="shared" ca="1" si="197"/>
        <v/>
      </c>
      <c r="HR14" s="51" t="str">
        <f t="shared" ca="1" si="198"/>
        <v/>
      </c>
      <c r="HS14" s="80" t="str">
        <f t="shared" ca="1" si="199"/>
        <v/>
      </c>
      <c r="HT14" s="82" t="str">
        <f t="shared" ca="1" si="200"/>
        <v/>
      </c>
      <c r="HU14" s="83" t="str">
        <f t="shared" ca="1" si="201"/>
        <v/>
      </c>
      <c r="HV14" s="79" t="str">
        <f t="shared" ca="1" si="149"/>
        <v/>
      </c>
      <c r="HW14" s="50" t="str">
        <f t="shared" ref="HW14" ca="1" si="574">IFERROR((VLOOKUP($B14,INDIRECT("'"&amp;TEXT(HV$5,"dd-mm-yy")&amp;"'!$B$8:$AI$1000"),13,0)=$G$6)*1,"")</f>
        <v/>
      </c>
      <c r="HX14" s="81" t="str">
        <f t="shared" ca="1" si="203"/>
        <v/>
      </c>
      <c r="HY14" s="81" t="str">
        <f t="shared" ca="1" si="204"/>
        <v/>
      </c>
      <c r="HZ14" s="81" t="str">
        <f t="shared" ca="1" si="205"/>
        <v/>
      </c>
      <c r="IA14" s="81" t="str">
        <f t="shared" ca="1" si="206"/>
        <v/>
      </c>
      <c r="IB14" s="81" t="str">
        <f t="shared" ca="1" si="207"/>
        <v/>
      </c>
      <c r="IC14" s="81" t="str">
        <f t="shared" ca="1" si="208"/>
        <v/>
      </c>
      <c r="ID14" s="81" t="str">
        <f t="shared" ca="1" si="209"/>
        <v/>
      </c>
      <c r="IE14" s="81" t="str">
        <f t="shared" ca="1" si="210"/>
        <v/>
      </c>
      <c r="IF14" s="51" t="str">
        <f t="shared" ca="1" si="211"/>
        <v/>
      </c>
      <c r="IG14" s="80" t="str">
        <f t="shared" ca="1" si="212"/>
        <v/>
      </c>
      <c r="IH14" s="82" t="str">
        <f t="shared" ca="1" si="213"/>
        <v/>
      </c>
      <c r="II14" s="83" t="str">
        <f t="shared" ca="1" si="214"/>
        <v/>
      </c>
      <c r="IJ14" s="79" t="str">
        <f t="shared" ca="1" si="215"/>
        <v/>
      </c>
      <c r="IK14" s="50" t="str">
        <f t="shared" ref="IK14" ca="1" si="575">IFERROR((VLOOKUP($B14,INDIRECT("'"&amp;TEXT(IJ$5,"dd-mm-yy")&amp;"'!$B$8:$AI$1000"),13,0)=$G$6)*1,"")</f>
        <v/>
      </c>
      <c r="IL14" s="81" t="str">
        <f t="shared" ca="1" si="217"/>
        <v/>
      </c>
      <c r="IM14" s="81" t="str">
        <f t="shared" ca="1" si="218"/>
        <v/>
      </c>
      <c r="IN14" s="81" t="str">
        <f t="shared" ca="1" si="219"/>
        <v/>
      </c>
      <c r="IO14" s="81" t="str">
        <f t="shared" ca="1" si="220"/>
        <v/>
      </c>
      <c r="IP14" s="81" t="str">
        <f t="shared" ca="1" si="221"/>
        <v/>
      </c>
      <c r="IQ14" s="81" t="str">
        <f t="shared" ca="1" si="222"/>
        <v/>
      </c>
      <c r="IR14" s="81" t="str">
        <f t="shared" ca="1" si="223"/>
        <v/>
      </c>
      <c r="IS14" s="81" t="str">
        <f t="shared" ca="1" si="224"/>
        <v/>
      </c>
      <c r="IT14" s="51" t="str">
        <f t="shared" ca="1" si="225"/>
        <v/>
      </c>
      <c r="IU14" s="80" t="str">
        <f t="shared" ca="1" si="226"/>
        <v/>
      </c>
      <c r="IV14" s="82" t="str">
        <f t="shared" ca="1" si="227"/>
        <v/>
      </c>
      <c r="IW14" s="83" t="str">
        <f t="shared" ca="1" si="228"/>
        <v/>
      </c>
      <c r="IX14" s="79" t="str">
        <f t="shared" ca="1" si="215"/>
        <v/>
      </c>
      <c r="IY14" s="50" t="str">
        <f t="shared" ref="IY14" ca="1" si="576">IFERROR((VLOOKUP($B14,INDIRECT("'"&amp;TEXT(IX$5,"dd-mm-yy")&amp;"'!$B$8:$AI$1000"),13,0)=$G$6)*1,"")</f>
        <v/>
      </c>
      <c r="IZ14" s="81" t="str">
        <f t="shared" ca="1" si="230"/>
        <v/>
      </c>
      <c r="JA14" s="81" t="str">
        <f t="shared" ca="1" si="231"/>
        <v/>
      </c>
      <c r="JB14" s="81" t="str">
        <f t="shared" ca="1" si="232"/>
        <v/>
      </c>
      <c r="JC14" s="81" t="str">
        <f t="shared" ca="1" si="233"/>
        <v/>
      </c>
      <c r="JD14" s="81" t="str">
        <f t="shared" ca="1" si="234"/>
        <v/>
      </c>
      <c r="JE14" s="81" t="str">
        <f t="shared" ca="1" si="235"/>
        <v/>
      </c>
      <c r="JF14" s="81" t="str">
        <f t="shared" ca="1" si="236"/>
        <v/>
      </c>
      <c r="JG14" s="81" t="str">
        <f t="shared" ca="1" si="237"/>
        <v/>
      </c>
      <c r="JH14" s="51" t="str">
        <f t="shared" ca="1" si="238"/>
        <v/>
      </c>
      <c r="JI14" s="80" t="str">
        <f t="shared" ca="1" si="239"/>
        <v/>
      </c>
      <c r="JJ14" s="82" t="str">
        <f t="shared" ca="1" si="240"/>
        <v/>
      </c>
      <c r="JK14" s="83" t="str">
        <f t="shared" ca="1" si="241"/>
        <v/>
      </c>
      <c r="JL14" s="79" t="str">
        <f t="shared" ca="1" si="215"/>
        <v/>
      </c>
      <c r="JM14" s="50" t="str">
        <f t="shared" ref="JM14" ca="1" si="577">IFERROR((VLOOKUP($B14,INDIRECT("'"&amp;TEXT(JL$5,"dd-mm-yy")&amp;"'!$B$8:$AI$1000"),13,0)=$G$6)*1,"")</f>
        <v/>
      </c>
      <c r="JN14" s="81" t="str">
        <f t="shared" ca="1" si="243"/>
        <v/>
      </c>
      <c r="JO14" s="81" t="str">
        <f t="shared" ca="1" si="244"/>
        <v/>
      </c>
      <c r="JP14" s="81" t="str">
        <f t="shared" ca="1" si="245"/>
        <v/>
      </c>
      <c r="JQ14" s="81" t="str">
        <f t="shared" ca="1" si="246"/>
        <v/>
      </c>
      <c r="JR14" s="81" t="str">
        <f t="shared" ca="1" si="247"/>
        <v/>
      </c>
      <c r="JS14" s="81" t="str">
        <f t="shared" ca="1" si="248"/>
        <v/>
      </c>
      <c r="JT14" s="81" t="str">
        <f t="shared" ca="1" si="249"/>
        <v/>
      </c>
      <c r="JU14" s="81" t="str">
        <f t="shared" ca="1" si="250"/>
        <v/>
      </c>
      <c r="JV14" s="51" t="str">
        <f t="shared" ca="1" si="251"/>
        <v/>
      </c>
      <c r="JW14" s="80" t="str">
        <f t="shared" ca="1" si="252"/>
        <v/>
      </c>
      <c r="JX14" s="82" t="str">
        <f t="shared" ca="1" si="253"/>
        <v/>
      </c>
      <c r="JY14" s="83" t="str">
        <f t="shared" ca="1" si="254"/>
        <v/>
      </c>
      <c r="JZ14" s="79" t="str">
        <f t="shared" ca="1" si="215"/>
        <v/>
      </c>
      <c r="KA14" s="50" t="str">
        <f t="shared" ref="KA14" ca="1" si="578">IFERROR((VLOOKUP($B14,INDIRECT("'"&amp;TEXT(JZ$5,"dd-mm-yy")&amp;"'!$B$8:$AI$1000"),13,0)=$G$6)*1,"")</f>
        <v/>
      </c>
      <c r="KB14" s="81" t="str">
        <f t="shared" ca="1" si="256"/>
        <v/>
      </c>
      <c r="KC14" s="81" t="str">
        <f t="shared" ca="1" si="257"/>
        <v/>
      </c>
      <c r="KD14" s="81" t="str">
        <f t="shared" ca="1" si="258"/>
        <v/>
      </c>
      <c r="KE14" s="81" t="str">
        <f t="shared" ca="1" si="259"/>
        <v/>
      </c>
      <c r="KF14" s="81" t="str">
        <f t="shared" ca="1" si="260"/>
        <v/>
      </c>
      <c r="KG14" s="81" t="str">
        <f t="shared" ca="1" si="261"/>
        <v/>
      </c>
      <c r="KH14" s="81" t="str">
        <f t="shared" ca="1" si="262"/>
        <v/>
      </c>
      <c r="KI14" s="81" t="str">
        <f t="shared" ca="1" si="263"/>
        <v/>
      </c>
      <c r="KJ14" s="51" t="str">
        <f t="shared" ca="1" si="264"/>
        <v/>
      </c>
      <c r="KK14" s="80" t="str">
        <f t="shared" ca="1" si="265"/>
        <v/>
      </c>
      <c r="KL14" s="82" t="str">
        <f t="shared" ca="1" si="266"/>
        <v/>
      </c>
      <c r="KM14" s="83" t="str">
        <f t="shared" ca="1" si="267"/>
        <v/>
      </c>
      <c r="KN14" s="79" t="str">
        <f t="shared" ca="1" si="428"/>
        <v/>
      </c>
      <c r="KO14" s="50" t="str">
        <f t="shared" ref="KO14" ca="1" si="579">IFERROR((VLOOKUP($B14,INDIRECT("'"&amp;TEXT(KN$5,"dd-mm-yy")&amp;"'!$B$8:$AI$1000"),13,0)=$G$6)*1,"")</f>
        <v/>
      </c>
      <c r="KP14" s="81" t="str">
        <f t="shared" ca="1" si="269"/>
        <v/>
      </c>
      <c r="KQ14" s="81" t="str">
        <f t="shared" ca="1" si="270"/>
        <v/>
      </c>
      <c r="KR14" s="81" t="str">
        <f t="shared" ca="1" si="271"/>
        <v/>
      </c>
      <c r="KS14" s="81" t="str">
        <f t="shared" ca="1" si="272"/>
        <v/>
      </c>
      <c r="KT14" s="81" t="str">
        <f t="shared" ca="1" si="273"/>
        <v/>
      </c>
      <c r="KU14" s="81" t="str">
        <f t="shared" ca="1" si="274"/>
        <v/>
      </c>
      <c r="KV14" s="81" t="str">
        <f t="shared" ca="1" si="275"/>
        <v/>
      </c>
      <c r="KW14" s="81" t="str">
        <f t="shared" ca="1" si="276"/>
        <v/>
      </c>
      <c r="KX14" s="51" t="str">
        <f t="shared" ca="1" si="277"/>
        <v/>
      </c>
      <c r="KY14" s="80" t="str">
        <f t="shared" ca="1" si="278"/>
        <v/>
      </c>
      <c r="KZ14" s="82" t="str">
        <f t="shared" ca="1" si="279"/>
        <v/>
      </c>
      <c r="LA14" s="83" t="str">
        <f t="shared" ca="1" si="280"/>
        <v/>
      </c>
      <c r="LB14" s="79" t="str">
        <f t="shared" ca="1" si="428"/>
        <v/>
      </c>
      <c r="LC14" s="50" t="str">
        <f t="shared" ref="LC14" ca="1" si="580">IFERROR((VLOOKUP($B14,INDIRECT("'"&amp;TEXT(LB$5,"dd-mm-yy")&amp;"'!$B$8:$AI$1000"),13,0)=$G$6)*1,"")</f>
        <v/>
      </c>
      <c r="LD14" s="81" t="str">
        <f t="shared" ca="1" si="283"/>
        <v/>
      </c>
      <c r="LE14" s="81" t="str">
        <f t="shared" ca="1" si="284"/>
        <v/>
      </c>
      <c r="LF14" s="81" t="str">
        <f t="shared" ca="1" si="285"/>
        <v/>
      </c>
      <c r="LG14" s="81" t="str">
        <f t="shared" ca="1" si="286"/>
        <v/>
      </c>
      <c r="LH14" s="81" t="str">
        <f t="shared" ca="1" si="287"/>
        <v/>
      </c>
      <c r="LI14" s="81" t="str">
        <f t="shared" ca="1" si="288"/>
        <v/>
      </c>
      <c r="LJ14" s="81" t="str">
        <f t="shared" ca="1" si="289"/>
        <v/>
      </c>
      <c r="LK14" s="81" t="str">
        <f t="shared" ca="1" si="290"/>
        <v/>
      </c>
      <c r="LL14" s="51" t="str">
        <f t="shared" ca="1" si="291"/>
        <v/>
      </c>
      <c r="LM14" s="80" t="str">
        <f t="shared" ca="1" si="292"/>
        <v/>
      </c>
      <c r="LN14" s="82" t="str">
        <f t="shared" ca="1" si="293"/>
        <v/>
      </c>
      <c r="LO14" s="83" t="str">
        <f t="shared" ca="1" si="294"/>
        <v/>
      </c>
      <c r="LP14" s="79" t="str">
        <f t="shared" ca="1" si="428"/>
        <v/>
      </c>
      <c r="LQ14" s="50" t="str">
        <f t="shared" ref="LQ14" ca="1" si="581">IFERROR((VLOOKUP($B14,INDIRECT("'"&amp;TEXT(LP$5,"dd-mm-yy")&amp;"'!$B$8:$AI$1000"),13,0)=$G$6)*1,"")</f>
        <v/>
      </c>
      <c r="LR14" s="81" t="str">
        <f t="shared" ca="1" si="296"/>
        <v/>
      </c>
      <c r="LS14" s="81" t="str">
        <f t="shared" ca="1" si="297"/>
        <v/>
      </c>
      <c r="LT14" s="81" t="str">
        <f t="shared" ca="1" si="298"/>
        <v/>
      </c>
      <c r="LU14" s="81" t="str">
        <f t="shared" ca="1" si="299"/>
        <v/>
      </c>
      <c r="LV14" s="81" t="str">
        <f t="shared" ca="1" si="300"/>
        <v/>
      </c>
      <c r="LW14" s="81" t="str">
        <f t="shared" ca="1" si="301"/>
        <v/>
      </c>
      <c r="LX14" s="81" t="str">
        <f t="shared" ca="1" si="302"/>
        <v/>
      </c>
      <c r="LY14" s="81" t="str">
        <f t="shared" ca="1" si="303"/>
        <v/>
      </c>
      <c r="LZ14" s="51" t="str">
        <f t="shared" ca="1" si="304"/>
        <v/>
      </c>
      <c r="MA14" s="80" t="str">
        <f t="shared" ca="1" si="305"/>
        <v/>
      </c>
      <c r="MB14" s="82" t="str">
        <f t="shared" ca="1" si="306"/>
        <v/>
      </c>
      <c r="MC14" s="83" t="str">
        <f t="shared" ca="1" si="307"/>
        <v/>
      </c>
      <c r="MD14" s="79" t="str">
        <f t="shared" ca="1" si="428"/>
        <v/>
      </c>
      <c r="ME14" s="50" t="str">
        <f t="shared" ref="ME14" ca="1" si="582">IFERROR((VLOOKUP($B14,INDIRECT("'"&amp;TEXT(MD$5,"dd-mm-yy")&amp;"'!$B$8:$AI$1000"),13,0)=$G$6)*1,"")</f>
        <v/>
      </c>
      <c r="MF14" s="81" t="str">
        <f t="shared" ca="1" si="309"/>
        <v/>
      </c>
      <c r="MG14" s="81" t="str">
        <f t="shared" ca="1" si="310"/>
        <v/>
      </c>
      <c r="MH14" s="81" t="str">
        <f t="shared" ca="1" si="311"/>
        <v/>
      </c>
      <c r="MI14" s="81" t="str">
        <f t="shared" ca="1" si="312"/>
        <v/>
      </c>
      <c r="MJ14" s="81" t="str">
        <f t="shared" ca="1" si="313"/>
        <v/>
      </c>
      <c r="MK14" s="81" t="str">
        <f t="shared" ca="1" si="314"/>
        <v/>
      </c>
      <c r="ML14" s="81" t="str">
        <f t="shared" ca="1" si="315"/>
        <v/>
      </c>
      <c r="MM14" s="81" t="str">
        <f t="shared" ca="1" si="316"/>
        <v/>
      </c>
      <c r="MN14" s="51" t="str">
        <f t="shared" ca="1" si="317"/>
        <v/>
      </c>
      <c r="MO14" s="80" t="str">
        <f t="shared" ca="1" si="318"/>
        <v/>
      </c>
      <c r="MP14" s="82" t="str">
        <f t="shared" ca="1" si="319"/>
        <v/>
      </c>
      <c r="MQ14" s="83" t="str">
        <f t="shared" ca="1" si="320"/>
        <v/>
      </c>
      <c r="MR14" s="79" t="str">
        <f t="shared" ca="1" si="428"/>
        <v/>
      </c>
      <c r="MS14" s="50" t="str">
        <f t="shared" ref="MS14" ca="1" si="583">IFERROR((VLOOKUP($B14,INDIRECT("'"&amp;TEXT(MR$5,"dd-mm-yy")&amp;"'!$B$8:$AI$1000"),13,0)=$G$6)*1,"")</f>
        <v/>
      </c>
      <c r="MT14" s="81" t="str">
        <f t="shared" ca="1" si="322"/>
        <v/>
      </c>
      <c r="MU14" s="81" t="str">
        <f t="shared" ca="1" si="323"/>
        <v/>
      </c>
      <c r="MV14" s="81" t="str">
        <f t="shared" ca="1" si="324"/>
        <v/>
      </c>
      <c r="MW14" s="81" t="str">
        <f t="shared" ca="1" si="325"/>
        <v/>
      </c>
      <c r="MX14" s="81" t="str">
        <f t="shared" ca="1" si="326"/>
        <v/>
      </c>
      <c r="MY14" s="81" t="str">
        <f t="shared" ca="1" si="327"/>
        <v/>
      </c>
      <c r="MZ14" s="81" t="str">
        <f t="shared" ca="1" si="328"/>
        <v/>
      </c>
      <c r="NA14" s="81" t="str">
        <f t="shared" ca="1" si="329"/>
        <v/>
      </c>
      <c r="NB14" s="51" t="str">
        <f t="shared" ca="1" si="330"/>
        <v/>
      </c>
      <c r="NC14" s="80" t="str">
        <f t="shared" ca="1" si="331"/>
        <v/>
      </c>
      <c r="ND14" s="82" t="str">
        <f t="shared" ca="1" si="332"/>
        <v/>
      </c>
      <c r="NE14" s="83" t="str">
        <f t="shared" ca="1" si="333"/>
        <v/>
      </c>
      <c r="NF14" s="79" t="str">
        <f t="shared" ca="1" si="281"/>
        <v/>
      </c>
      <c r="NG14" s="50" t="str">
        <f t="shared" ref="NG14" ca="1" si="584">IFERROR((VLOOKUP($B14,INDIRECT("'"&amp;TEXT(NF$5,"dd-mm-yy")&amp;"'!$B$8:$AI$1000"),13,0)=$G$6)*1,"")</f>
        <v/>
      </c>
      <c r="NH14" s="81" t="str">
        <f t="shared" ca="1" si="335"/>
        <v/>
      </c>
      <c r="NI14" s="81" t="str">
        <f t="shared" ca="1" si="336"/>
        <v/>
      </c>
      <c r="NJ14" s="81" t="str">
        <f t="shared" ca="1" si="337"/>
        <v/>
      </c>
      <c r="NK14" s="81" t="str">
        <f t="shared" ca="1" si="338"/>
        <v/>
      </c>
      <c r="NL14" s="81" t="str">
        <f t="shared" ca="1" si="339"/>
        <v/>
      </c>
      <c r="NM14" s="81" t="str">
        <f t="shared" ca="1" si="340"/>
        <v/>
      </c>
      <c r="NN14" s="81" t="str">
        <f t="shared" ca="1" si="341"/>
        <v/>
      </c>
      <c r="NO14" s="81" t="str">
        <f t="shared" ca="1" si="342"/>
        <v/>
      </c>
      <c r="NP14" s="51" t="str">
        <f t="shared" ca="1" si="343"/>
        <v/>
      </c>
      <c r="NQ14" s="80" t="str">
        <f t="shared" ca="1" si="344"/>
        <v/>
      </c>
      <c r="NR14" s="82" t="str">
        <f t="shared" ca="1" si="345"/>
        <v/>
      </c>
      <c r="NS14" s="83" t="str">
        <f t="shared" ca="1" si="346"/>
        <v/>
      </c>
      <c r="NT14" s="79" t="str">
        <f t="shared" ca="1" si="347"/>
        <v/>
      </c>
      <c r="NU14" s="50" t="str">
        <f t="shared" ref="NU14" ca="1" si="585">IFERROR((VLOOKUP($B14,INDIRECT("'"&amp;TEXT(NT$5,"dd-mm-yy")&amp;"'!$B$8:$AI$1000"),13,0)=$G$6)*1,"")</f>
        <v/>
      </c>
      <c r="NV14" s="81" t="str">
        <f t="shared" ca="1" si="349"/>
        <v/>
      </c>
      <c r="NW14" s="81" t="str">
        <f t="shared" ca="1" si="350"/>
        <v/>
      </c>
      <c r="NX14" s="81" t="str">
        <f t="shared" ca="1" si="351"/>
        <v/>
      </c>
      <c r="NY14" s="81" t="str">
        <f t="shared" ca="1" si="352"/>
        <v/>
      </c>
      <c r="NZ14" s="81" t="str">
        <f t="shared" ca="1" si="353"/>
        <v/>
      </c>
      <c r="OA14" s="81" t="str">
        <f t="shared" ca="1" si="354"/>
        <v/>
      </c>
      <c r="OB14" s="81" t="str">
        <f t="shared" ca="1" si="355"/>
        <v/>
      </c>
      <c r="OC14" s="81" t="str">
        <f t="shared" ca="1" si="356"/>
        <v/>
      </c>
      <c r="OD14" s="51" t="str">
        <f t="shared" ca="1" si="357"/>
        <v/>
      </c>
      <c r="OE14" s="80" t="str">
        <f t="shared" ca="1" si="358"/>
        <v/>
      </c>
      <c r="OF14" s="82" t="str">
        <f t="shared" ca="1" si="359"/>
        <v/>
      </c>
      <c r="OG14" s="83" t="str">
        <f t="shared" ca="1" si="360"/>
        <v/>
      </c>
      <c r="OH14" s="79" t="str">
        <f t="shared" ca="1" si="347"/>
        <v/>
      </c>
      <c r="OI14" s="50" t="str">
        <f t="shared" ref="OI14" ca="1" si="586">IFERROR((VLOOKUP($B14,INDIRECT("'"&amp;TEXT(OH$5,"dd-mm-yy")&amp;"'!$B$8:$AI$1000"),13,0)=$G$6)*1,"")</f>
        <v/>
      </c>
      <c r="OJ14" s="81" t="str">
        <f t="shared" ca="1" si="362"/>
        <v/>
      </c>
      <c r="OK14" s="81" t="str">
        <f t="shared" ca="1" si="363"/>
        <v/>
      </c>
      <c r="OL14" s="81" t="str">
        <f t="shared" ca="1" si="364"/>
        <v/>
      </c>
      <c r="OM14" s="81" t="str">
        <f t="shared" ca="1" si="365"/>
        <v/>
      </c>
      <c r="ON14" s="81" t="str">
        <f t="shared" ca="1" si="366"/>
        <v/>
      </c>
      <c r="OO14" s="81" t="str">
        <f t="shared" ca="1" si="367"/>
        <v/>
      </c>
      <c r="OP14" s="81" t="str">
        <f t="shared" ca="1" si="368"/>
        <v/>
      </c>
      <c r="OQ14" s="81" t="str">
        <f t="shared" ca="1" si="369"/>
        <v/>
      </c>
      <c r="OR14" s="51" t="str">
        <f t="shared" ca="1" si="370"/>
        <v/>
      </c>
      <c r="OS14" s="80" t="str">
        <f t="shared" ca="1" si="371"/>
        <v/>
      </c>
      <c r="OT14" s="82" t="str">
        <f t="shared" ca="1" si="372"/>
        <v/>
      </c>
      <c r="OU14" s="83" t="str">
        <f t="shared" ca="1" si="373"/>
        <v/>
      </c>
      <c r="OV14" s="79" t="str">
        <f t="shared" ca="1" si="347"/>
        <v/>
      </c>
      <c r="OW14" s="50" t="str">
        <f t="shared" ref="OW14" ca="1" si="587">IFERROR((VLOOKUP($B14,INDIRECT("'"&amp;TEXT(OV$5,"dd-mm-yy")&amp;"'!$B$8:$AI$1000"),13,0)=$G$6)*1,"")</f>
        <v/>
      </c>
      <c r="OX14" s="81" t="str">
        <f t="shared" ca="1" si="375"/>
        <v/>
      </c>
      <c r="OY14" s="81" t="str">
        <f t="shared" ca="1" si="376"/>
        <v/>
      </c>
      <c r="OZ14" s="81" t="str">
        <f t="shared" ca="1" si="377"/>
        <v/>
      </c>
      <c r="PA14" s="81" t="str">
        <f t="shared" ca="1" si="378"/>
        <v/>
      </c>
      <c r="PB14" s="81" t="str">
        <f t="shared" ca="1" si="379"/>
        <v/>
      </c>
      <c r="PC14" s="81" t="str">
        <f t="shared" ca="1" si="380"/>
        <v/>
      </c>
      <c r="PD14" s="81" t="str">
        <f t="shared" ca="1" si="381"/>
        <v/>
      </c>
      <c r="PE14" s="81" t="str">
        <f t="shared" ca="1" si="382"/>
        <v/>
      </c>
      <c r="PF14" s="51" t="str">
        <f t="shared" ca="1" si="383"/>
        <v/>
      </c>
      <c r="PG14" s="80" t="str">
        <f t="shared" ca="1" si="384"/>
        <v/>
      </c>
      <c r="PH14" s="82" t="str">
        <f t="shared" ca="1" si="385"/>
        <v/>
      </c>
      <c r="PI14" s="83" t="str">
        <f t="shared" ca="1" si="386"/>
        <v/>
      </c>
      <c r="PJ14" s="79" t="str">
        <f t="shared" ca="1" si="347"/>
        <v/>
      </c>
      <c r="PK14" s="50" t="str">
        <f t="shared" ref="PK14" ca="1" si="588">IFERROR((VLOOKUP($B14,INDIRECT("'"&amp;TEXT(PJ$5,"dd-mm-yy")&amp;"'!$B$8:$AI$1000"),13,0)=$G$6)*1,"")</f>
        <v/>
      </c>
      <c r="PL14" s="81" t="str">
        <f t="shared" ca="1" si="388"/>
        <v/>
      </c>
      <c r="PM14" s="81" t="str">
        <f t="shared" ca="1" si="389"/>
        <v/>
      </c>
      <c r="PN14" s="81" t="str">
        <f t="shared" ca="1" si="390"/>
        <v/>
      </c>
      <c r="PO14" s="81" t="str">
        <f t="shared" ca="1" si="391"/>
        <v/>
      </c>
      <c r="PP14" s="81" t="str">
        <f t="shared" ca="1" si="392"/>
        <v/>
      </c>
      <c r="PQ14" s="81" t="str">
        <f t="shared" ca="1" si="393"/>
        <v/>
      </c>
      <c r="PR14" s="81" t="str">
        <f t="shared" ca="1" si="394"/>
        <v/>
      </c>
      <c r="PS14" s="81" t="str">
        <f t="shared" ca="1" si="395"/>
        <v/>
      </c>
      <c r="PT14" s="51" t="str">
        <f t="shared" ca="1" si="396"/>
        <v/>
      </c>
      <c r="PU14" s="80" t="str">
        <f t="shared" ca="1" si="397"/>
        <v/>
      </c>
      <c r="PV14" s="82" t="str">
        <f t="shared" ca="1" si="398"/>
        <v/>
      </c>
      <c r="PW14" s="83" t="str">
        <f t="shared" ca="1" si="399"/>
        <v/>
      </c>
      <c r="PX14" s="79" t="str">
        <f t="shared" ca="1" si="347"/>
        <v/>
      </c>
      <c r="PY14" s="50" t="str">
        <f t="shared" ref="PY14" ca="1" si="589">IFERROR((VLOOKUP($B14,INDIRECT("'"&amp;TEXT(PX$5,"dd-mm-yy")&amp;"'!$B$8:$AI$1000"),13,0)=$G$6)*1,"")</f>
        <v/>
      </c>
      <c r="PZ14" s="81" t="str">
        <f t="shared" ca="1" si="401"/>
        <v/>
      </c>
      <c r="QA14" s="81" t="str">
        <f t="shared" ca="1" si="402"/>
        <v/>
      </c>
      <c r="QB14" s="81" t="str">
        <f t="shared" ca="1" si="403"/>
        <v/>
      </c>
      <c r="QC14" s="81" t="str">
        <f t="shared" ca="1" si="404"/>
        <v/>
      </c>
      <c r="QD14" s="81" t="str">
        <f t="shared" ca="1" si="405"/>
        <v/>
      </c>
      <c r="QE14" s="81" t="str">
        <f t="shared" ca="1" si="406"/>
        <v/>
      </c>
      <c r="QF14" s="81" t="str">
        <f t="shared" ca="1" si="407"/>
        <v/>
      </c>
      <c r="QG14" s="81" t="str">
        <f t="shared" ca="1" si="408"/>
        <v/>
      </c>
      <c r="QH14" s="51" t="str">
        <f t="shared" ca="1" si="409"/>
        <v/>
      </c>
      <c r="QI14" s="80" t="str">
        <f t="shared" ca="1" si="410"/>
        <v/>
      </c>
      <c r="QJ14" s="82" t="str">
        <f t="shared" ca="1" si="411"/>
        <v/>
      </c>
      <c r="QK14" s="83" t="str">
        <f t="shared" ca="1" si="412"/>
        <v/>
      </c>
    </row>
    <row r="15" spans="2:453" ht="14.45" customHeight="1" x14ac:dyDescent="0.3">
      <c r="B15" s="72" t="str">
        <f>Colaboradores!B13</f>
        <v>0631</v>
      </c>
      <c r="C15" s="71" t="str">
        <f>Colaboradores!C13</f>
        <v>Pérez González, Francisco</v>
      </c>
      <c r="D15" s="90">
        <f t="shared" ca="1" si="0"/>
        <v>0</v>
      </c>
      <c r="E15" s="91">
        <f t="shared" ca="1" si="1"/>
        <v>0</v>
      </c>
      <c r="F15" s="54" t="str">
        <f t="shared" ca="1" si="2"/>
        <v/>
      </c>
      <c r="G15" s="52" t="str">
        <f t="shared" ca="1" si="2"/>
        <v/>
      </c>
      <c r="H15" s="81" t="str">
        <f t="shared" ca="1" si="2"/>
        <v/>
      </c>
      <c r="I15" s="81" t="str">
        <f t="shared" ca="1" si="2"/>
        <v/>
      </c>
      <c r="J15" s="81" t="str">
        <f t="shared" ca="1" si="2"/>
        <v/>
      </c>
      <c r="K15" s="81" t="str">
        <f t="shared" ca="1" si="2"/>
        <v/>
      </c>
      <c r="L15" s="81" t="str">
        <f t="shared" ca="1" si="2"/>
        <v/>
      </c>
      <c r="M15" s="81" t="str">
        <f t="shared" ca="1" si="2"/>
        <v/>
      </c>
      <c r="N15" s="81" t="str">
        <f t="shared" ca="1" si="2"/>
        <v/>
      </c>
      <c r="O15" s="81" t="str">
        <f t="shared" ca="1" si="2"/>
        <v/>
      </c>
      <c r="P15" s="53" t="str">
        <f t="shared" ca="1" si="2"/>
        <v/>
      </c>
      <c r="Q15" s="28" t="str">
        <f t="shared" ca="1" si="2"/>
        <v/>
      </c>
      <c r="R15" s="82" t="str">
        <f t="shared" ca="1" si="2"/>
        <v/>
      </c>
      <c r="S15" s="83" t="str">
        <f t="shared" ca="1" si="2"/>
        <v/>
      </c>
      <c r="T15" s="79" t="str">
        <f t="shared" ca="1" si="3"/>
        <v/>
      </c>
      <c r="U15" s="50" t="str">
        <f t="shared" ca="1" si="4"/>
        <v/>
      </c>
      <c r="V15" s="81" t="str">
        <f t="shared" ca="1" si="5"/>
        <v/>
      </c>
      <c r="W15" s="81" t="str">
        <f t="shared" ca="1" si="6"/>
        <v/>
      </c>
      <c r="X15" s="81" t="str">
        <f t="shared" ca="1" si="7"/>
        <v/>
      </c>
      <c r="Y15" s="81" t="str">
        <f t="shared" ca="1" si="8"/>
        <v/>
      </c>
      <c r="Z15" s="81" t="str">
        <f t="shared" ca="1" si="9"/>
        <v/>
      </c>
      <c r="AA15" s="81" t="str">
        <f t="shared" ca="1" si="10"/>
        <v/>
      </c>
      <c r="AB15" s="81" t="str">
        <f t="shared" ca="1" si="11"/>
        <v/>
      </c>
      <c r="AC15" s="81" t="str">
        <f t="shared" ca="1" si="12"/>
        <v/>
      </c>
      <c r="AD15" s="51" t="str">
        <f t="shared" ca="1" si="13"/>
        <v/>
      </c>
      <c r="AE15" s="80" t="str">
        <f t="shared" ca="1" si="14"/>
        <v/>
      </c>
      <c r="AF15" s="82" t="str">
        <f t="shared" ca="1" si="15"/>
        <v/>
      </c>
      <c r="AG15" s="83" t="str">
        <f t="shared" ca="1" si="16"/>
        <v/>
      </c>
      <c r="AH15" s="79" t="str">
        <f t="shared" ca="1" si="17"/>
        <v/>
      </c>
      <c r="AI15" s="50" t="str">
        <f t="shared" ca="1" si="18"/>
        <v/>
      </c>
      <c r="AJ15" s="81" t="str">
        <f t="shared" ca="1" si="19"/>
        <v/>
      </c>
      <c r="AK15" s="81" t="str">
        <f t="shared" ca="1" si="20"/>
        <v/>
      </c>
      <c r="AL15" s="81" t="str">
        <f t="shared" ca="1" si="21"/>
        <v/>
      </c>
      <c r="AM15" s="81" t="str">
        <f t="shared" ca="1" si="22"/>
        <v/>
      </c>
      <c r="AN15" s="81" t="str">
        <f t="shared" ca="1" si="23"/>
        <v/>
      </c>
      <c r="AO15" s="81" t="str">
        <f t="shared" ca="1" si="24"/>
        <v/>
      </c>
      <c r="AP15" s="81" t="str">
        <f t="shared" ca="1" si="25"/>
        <v/>
      </c>
      <c r="AQ15" s="81" t="str">
        <f t="shared" ca="1" si="26"/>
        <v/>
      </c>
      <c r="AR15" s="51" t="str">
        <f t="shared" ca="1" si="27"/>
        <v/>
      </c>
      <c r="AS15" s="80" t="str">
        <f t="shared" ca="1" si="28"/>
        <v/>
      </c>
      <c r="AT15" s="82" t="str">
        <f t="shared" ca="1" si="29"/>
        <v/>
      </c>
      <c r="AU15" s="83" t="str">
        <f t="shared" ca="1" si="30"/>
        <v/>
      </c>
      <c r="AV15" s="79" t="str">
        <f t="shared" ca="1" si="31"/>
        <v/>
      </c>
      <c r="AW15" s="50" t="str">
        <f t="shared" ca="1" si="32"/>
        <v/>
      </c>
      <c r="AX15" s="81" t="str">
        <f t="shared" ca="1" si="33"/>
        <v/>
      </c>
      <c r="AY15" s="81" t="str">
        <f t="shared" ca="1" si="34"/>
        <v/>
      </c>
      <c r="AZ15" s="81" t="str">
        <f t="shared" ca="1" si="35"/>
        <v/>
      </c>
      <c r="BA15" s="81" t="str">
        <f t="shared" ca="1" si="36"/>
        <v/>
      </c>
      <c r="BB15" s="81" t="str">
        <f t="shared" ca="1" si="37"/>
        <v/>
      </c>
      <c r="BC15" s="81" t="str">
        <f t="shared" ca="1" si="38"/>
        <v/>
      </c>
      <c r="BD15" s="81" t="str">
        <f t="shared" ca="1" si="39"/>
        <v/>
      </c>
      <c r="BE15" s="81" t="str">
        <f t="shared" ca="1" si="40"/>
        <v/>
      </c>
      <c r="BF15" s="51" t="str">
        <f t="shared" ca="1" si="41"/>
        <v/>
      </c>
      <c r="BG15" s="80" t="str">
        <f t="shared" ca="1" si="42"/>
        <v/>
      </c>
      <c r="BH15" s="82" t="str">
        <f t="shared" ca="1" si="43"/>
        <v/>
      </c>
      <c r="BI15" s="83" t="str">
        <f t="shared" ca="1" si="44"/>
        <v/>
      </c>
      <c r="BJ15" s="79" t="str">
        <f t="shared" ca="1" si="45"/>
        <v/>
      </c>
      <c r="BK15" s="50" t="str">
        <f t="shared" ca="1" si="46"/>
        <v/>
      </c>
      <c r="BL15" s="81" t="str">
        <f t="shared" ca="1" si="47"/>
        <v/>
      </c>
      <c r="BM15" s="81" t="str">
        <f t="shared" ca="1" si="48"/>
        <v/>
      </c>
      <c r="BN15" s="81" t="str">
        <f t="shared" ca="1" si="49"/>
        <v/>
      </c>
      <c r="BO15" s="81" t="str">
        <f t="shared" ca="1" si="50"/>
        <v/>
      </c>
      <c r="BP15" s="81" t="str">
        <f t="shared" ca="1" si="51"/>
        <v/>
      </c>
      <c r="BQ15" s="81" t="str">
        <f t="shared" ca="1" si="52"/>
        <v/>
      </c>
      <c r="BR15" s="81" t="str">
        <f t="shared" ca="1" si="53"/>
        <v/>
      </c>
      <c r="BS15" s="81" t="str">
        <f t="shared" ca="1" si="54"/>
        <v/>
      </c>
      <c r="BT15" s="51" t="str">
        <f t="shared" ca="1" si="55"/>
        <v/>
      </c>
      <c r="BU15" s="80" t="str">
        <f t="shared" ca="1" si="56"/>
        <v/>
      </c>
      <c r="BV15" s="82" t="str">
        <f t="shared" ca="1" si="57"/>
        <v/>
      </c>
      <c r="BW15" s="83" t="str">
        <f t="shared" ca="1" si="58"/>
        <v/>
      </c>
      <c r="BX15" s="79" t="str">
        <f t="shared" ca="1" si="45"/>
        <v/>
      </c>
      <c r="BY15" s="50" t="str">
        <f t="shared" ca="1" si="46"/>
        <v/>
      </c>
      <c r="BZ15" s="81" t="str">
        <f t="shared" ca="1" si="59"/>
        <v/>
      </c>
      <c r="CA15" s="81" t="str">
        <f t="shared" ca="1" si="60"/>
        <v/>
      </c>
      <c r="CB15" s="81" t="str">
        <f t="shared" ca="1" si="61"/>
        <v/>
      </c>
      <c r="CC15" s="81" t="str">
        <f t="shared" ca="1" si="62"/>
        <v/>
      </c>
      <c r="CD15" s="81" t="str">
        <f t="shared" ca="1" si="63"/>
        <v/>
      </c>
      <c r="CE15" s="81" t="str">
        <f t="shared" ca="1" si="64"/>
        <v/>
      </c>
      <c r="CF15" s="81" t="str">
        <f t="shared" ca="1" si="65"/>
        <v/>
      </c>
      <c r="CG15" s="81" t="str">
        <f t="shared" ca="1" si="66"/>
        <v/>
      </c>
      <c r="CH15" s="51" t="str">
        <f t="shared" ca="1" si="67"/>
        <v/>
      </c>
      <c r="CI15" s="80" t="str">
        <f t="shared" ca="1" si="68"/>
        <v/>
      </c>
      <c r="CJ15" s="82" t="str">
        <f t="shared" ca="1" si="69"/>
        <v/>
      </c>
      <c r="CK15" s="83" t="str">
        <f t="shared" ca="1" si="70"/>
        <v/>
      </c>
      <c r="CL15" s="79" t="str">
        <f t="shared" ca="1" si="45"/>
        <v/>
      </c>
      <c r="CM15" s="50" t="str">
        <f t="shared" ca="1" si="46"/>
        <v/>
      </c>
      <c r="CN15" s="81" t="str">
        <f t="shared" ca="1" si="71"/>
        <v/>
      </c>
      <c r="CO15" s="81" t="str">
        <f t="shared" ca="1" si="72"/>
        <v/>
      </c>
      <c r="CP15" s="81" t="str">
        <f t="shared" ca="1" si="73"/>
        <v/>
      </c>
      <c r="CQ15" s="81" t="str">
        <f t="shared" ca="1" si="74"/>
        <v/>
      </c>
      <c r="CR15" s="81" t="str">
        <f t="shared" ca="1" si="75"/>
        <v/>
      </c>
      <c r="CS15" s="81" t="str">
        <f t="shared" ca="1" si="76"/>
        <v/>
      </c>
      <c r="CT15" s="81" t="str">
        <f t="shared" ca="1" si="77"/>
        <v/>
      </c>
      <c r="CU15" s="81" t="str">
        <f t="shared" ca="1" si="78"/>
        <v/>
      </c>
      <c r="CV15" s="51" t="str">
        <f t="shared" ca="1" si="79"/>
        <v/>
      </c>
      <c r="CW15" s="80" t="str">
        <f t="shared" ca="1" si="80"/>
        <v/>
      </c>
      <c r="CX15" s="82" t="str">
        <f t="shared" ca="1" si="81"/>
        <v/>
      </c>
      <c r="CY15" s="83" t="str">
        <f t="shared" ca="1" si="82"/>
        <v/>
      </c>
      <c r="CZ15" s="79" t="str">
        <f t="shared" ca="1" si="96"/>
        <v/>
      </c>
      <c r="DA15" s="50" t="str">
        <f t="shared" ref="DA15" ca="1" si="590">IFERROR((VLOOKUP($B15,INDIRECT("'"&amp;TEXT(CZ$5,"dd-mm-yy")&amp;"'!$B$8:$AI$1000"),13,0)=$G$6)*1,"")</f>
        <v/>
      </c>
      <c r="DB15" s="81" t="str">
        <f t="shared" ca="1" si="84"/>
        <v/>
      </c>
      <c r="DC15" s="81" t="str">
        <f t="shared" ca="1" si="85"/>
        <v/>
      </c>
      <c r="DD15" s="81" t="str">
        <f t="shared" ca="1" si="86"/>
        <v/>
      </c>
      <c r="DE15" s="81" t="str">
        <f t="shared" ca="1" si="87"/>
        <v/>
      </c>
      <c r="DF15" s="81" t="str">
        <f t="shared" ca="1" si="88"/>
        <v/>
      </c>
      <c r="DG15" s="81" t="str">
        <f t="shared" ca="1" si="89"/>
        <v/>
      </c>
      <c r="DH15" s="81" t="str">
        <f t="shared" ca="1" si="90"/>
        <v/>
      </c>
      <c r="DI15" s="81" t="str">
        <f t="shared" ca="1" si="91"/>
        <v/>
      </c>
      <c r="DJ15" s="51" t="str">
        <f t="shared" ca="1" si="92"/>
        <v/>
      </c>
      <c r="DK15" s="80" t="str">
        <f t="shared" ca="1" si="93"/>
        <v/>
      </c>
      <c r="DL15" s="82" t="str">
        <f t="shared" ca="1" si="94"/>
        <v/>
      </c>
      <c r="DM15" s="83" t="str">
        <f t="shared" ca="1" si="95"/>
        <v/>
      </c>
      <c r="DN15" s="79" t="str">
        <f t="shared" ca="1" si="96"/>
        <v/>
      </c>
      <c r="DO15" s="50" t="str">
        <f t="shared" ref="DO15" ca="1" si="591">IFERROR((VLOOKUP($B15,INDIRECT("'"&amp;TEXT(DN$5,"dd-mm-yy")&amp;"'!$B$8:$AI$1000"),13,0)=$G$6)*1,"")</f>
        <v/>
      </c>
      <c r="DP15" s="81" t="str">
        <f t="shared" ca="1" si="98"/>
        <v/>
      </c>
      <c r="DQ15" s="81" t="str">
        <f t="shared" ca="1" si="99"/>
        <v/>
      </c>
      <c r="DR15" s="81" t="str">
        <f t="shared" ca="1" si="100"/>
        <v/>
      </c>
      <c r="DS15" s="81" t="str">
        <f t="shared" ca="1" si="101"/>
        <v/>
      </c>
      <c r="DT15" s="81" t="str">
        <f t="shared" ca="1" si="102"/>
        <v/>
      </c>
      <c r="DU15" s="81" t="str">
        <f t="shared" ca="1" si="103"/>
        <v/>
      </c>
      <c r="DV15" s="81" t="str">
        <f t="shared" ca="1" si="104"/>
        <v/>
      </c>
      <c r="DW15" s="81" t="str">
        <f t="shared" ca="1" si="105"/>
        <v/>
      </c>
      <c r="DX15" s="51" t="str">
        <f t="shared" ca="1" si="106"/>
        <v/>
      </c>
      <c r="DY15" s="80" t="str">
        <f t="shared" ca="1" si="107"/>
        <v/>
      </c>
      <c r="DZ15" s="82" t="str">
        <f t="shared" ca="1" si="108"/>
        <v/>
      </c>
      <c r="EA15" s="83" t="str">
        <f t="shared" ca="1" si="109"/>
        <v/>
      </c>
      <c r="EB15" s="79" t="str">
        <f t="shared" ca="1" si="96"/>
        <v/>
      </c>
      <c r="EC15" s="50" t="str">
        <f t="shared" ref="EC15" ca="1" si="592">IFERROR((VLOOKUP($B15,INDIRECT("'"&amp;TEXT(EB$5,"dd-mm-yy")&amp;"'!$B$8:$AI$1000"),13,0)=$G$6)*1,"")</f>
        <v/>
      </c>
      <c r="ED15" s="81" t="str">
        <f t="shared" ca="1" si="111"/>
        <v/>
      </c>
      <c r="EE15" s="81" t="str">
        <f t="shared" ca="1" si="112"/>
        <v/>
      </c>
      <c r="EF15" s="81" t="str">
        <f t="shared" ca="1" si="113"/>
        <v/>
      </c>
      <c r="EG15" s="81" t="str">
        <f t="shared" ca="1" si="114"/>
        <v/>
      </c>
      <c r="EH15" s="81" t="str">
        <f t="shared" ca="1" si="115"/>
        <v/>
      </c>
      <c r="EI15" s="81" t="str">
        <f t="shared" ca="1" si="116"/>
        <v/>
      </c>
      <c r="EJ15" s="81" t="str">
        <f t="shared" ca="1" si="117"/>
        <v/>
      </c>
      <c r="EK15" s="81" t="str">
        <f t="shared" ca="1" si="118"/>
        <v/>
      </c>
      <c r="EL15" s="51" t="str">
        <f t="shared" ca="1" si="119"/>
        <v/>
      </c>
      <c r="EM15" s="80" t="str">
        <f t="shared" ca="1" si="120"/>
        <v/>
      </c>
      <c r="EN15" s="82" t="str">
        <f t="shared" ca="1" si="121"/>
        <v/>
      </c>
      <c r="EO15" s="83" t="str">
        <f t="shared" ca="1" si="122"/>
        <v/>
      </c>
      <c r="EP15" s="79" t="str">
        <f t="shared" ca="1" si="96"/>
        <v/>
      </c>
      <c r="EQ15" s="50" t="str">
        <f t="shared" ref="EQ15" ca="1" si="593">IFERROR((VLOOKUP($B15,INDIRECT("'"&amp;TEXT(EP$5,"dd-mm-yy")&amp;"'!$B$8:$AI$1000"),13,0)=$G$6)*1,"")</f>
        <v/>
      </c>
      <c r="ER15" s="81" t="str">
        <f t="shared" ca="1" si="124"/>
        <v/>
      </c>
      <c r="ES15" s="81" t="str">
        <f t="shared" ca="1" si="125"/>
        <v/>
      </c>
      <c r="ET15" s="81" t="str">
        <f t="shared" ca="1" si="126"/>
        <v/>
      </c>
      <c r="EU15" s="81" t="str">
        <f t="shared" ca="1" si="127"/>
        <v/>
      </c>
      <c r="EV15" s="81" t="str">
        <f t="shared" ca="1" si="128"/>
        <v/>
      </c>
      <c r="EW15" s="81" t="str">
        <f t="shared" ca="1" si="129"/>
        <v/>
      </c>
      <c r="EX15" s="81" t="str">
        <f t="shared" ca="1" si="130"/>
        <v/>
      </c>
      <c r="EY15" s="81" t="str">
        <f t="shared" ca="1" si="131"/>
        <v/>
      </c>
      <c r="EZ15" s="51" t="str">
        <f t="shared" ca="1" si="132"/>
        <v/>
      </c>
      <c r="FA15" s="80" t="str">
        <f t="shared" ca="1" si="133"/>
        <v/>
      </c>
      <c r="FB15" s="82" t="str">
        <f t="shared" ca="1" si="134"/>
        <v/>
      </c>
      <c r="FC15" s="83" t="str">
        <f t="shared" ca="1" si="135"/>
        <v/>
      </c>
      <c r="FD15" s="79" t="str">
        <f t="shared" ca="1" si="417"/>
        <v/>
      </c>
      <c r="FE15" s="50" t="str">
        <f t="shared" ref="FE15" ca="1" si="594">IFERROR((VLOOKUP($B15,INDIRECT("'"&amp;TEXT(FD$5,"dd-mm-yy")&amp;"'!$B$8:$AI$1000"),13,0)=$G$6)*1,"")</f>
        <v/>
      </c>
      <c r="FF15" s="81" t="str">
        <f t="shared" ca="1" si="137"/>
        <v/>
      </c>
      <c r="FG15" s="81" t="str">
        <f t="shared" ca="1" si="138"/>
        <v/>
      </c>
      <c r="FH15" s="81" t="str">
        <f t="shared" ca="1" si="139"/>
        <v/>
      </c>
      <c r="FI15" s="81" t="str">
        <f t="shared" ca="1" si="140"/>
        <v/>
      </c>
      <c r="FJ15" s="81" t="str">
        <f t="shared" ca="1" si="141"/>
        <v/>
      </c>
      <c r="FK15" s="81" t="str">
        <f t="shared" ca="1" si="142"/>
        <v/>
      </c>
      <c r="FL15" s="81" t="str">
        <f t="shared" ca="1" si="143"/>
        <v/>
      </c>
      <c r="FM15" s="81" t="str">
        <f t="shared" ca="1" si="144"/>
        <v/>
      </c>
      <c r="FN15" s="51" t="str">
        <f t="shared" ca="1" si="145"/>
        <v/>
      </c>
      <c r="FO15" s="80" t="str">
        <f t="shared" ca="1" si="146"/>
        <v/>
      </c>
      <c r="FP15" s="82" t="str">
        <f t="shared" ca="1" si="147"/>
        <v/>
      </c>
      <c r="FQ15" s="83" t="str">
        <f t="shared" ca="1" si="148"/>
        <v/>
      </c>
      <c r="FR15" s="79" t="str">
        <f t="shared" ca="1" si="417"/>
        <v/>
      </c>
      <c r="FS15" s="50" t="str">
        <f t="shared" ref="FS15" ca="1" si="595">IFERROR((VLOOKUP($B15,INDIRECT("'"&amp;TEXT(FR$5,"dd-mm-yy")&amp;"'!$B$8:$AI$1000"),13,0)=$G$6)*1,"")</f>
        <v/>
      </c>
      <c r="FT15" s="81" t="str">
        <f t="shared" ca="1" si="151"/>
        <v/>
      </c>
      <c r="FU15" s="81" t="str">
        <f t="shared" ca="1" si="152"/>
        <v/>
      </c>
      <c r="FV15" s="81" t="str">
        <f t="shared" ca="1" si="153"/>
        <v/>
      </c>
      <c r="FW15" s="81" t="str">
        <f t="shared" ca="1" si="154"/>
        <v/>
      </c>
      <c r="FX15" s="81" t="str">
        <f t="shared" ca="1" si="155"/>
        <v/>
      </c>
      <c r="FY15" s="81" t="str">
        <f t="shared" ca="1" si="156"/>
        <v/>
      </c>
      <c r="FZ15" s="81" t="str">
        <f t="shared" ca="1" si="157"/>
        <v/>
      </c>
      <c r="GA15" s="81" t="str">
        <f t="shared" ca="1" si="158"/>
        <v/>
      </c>
      <c r="GB15" s="51" t="str">
        <f t="shared" ca="1" si="159"/>
        <v/>
      </c>
      <c r="GC15" s="80" t="str">
        <f t="shared" ca="1" si="160"/>
        <v/>
      </c>
      <c r="GD15" s="82" t="str">
        <f t="shared" ca="1" si="161"/>
        <v/>
      </c>
      <c r="GE15" s="83" t="str">
        <f t="shared" ca="1" si="162"/>
        <v/>
      </c>
      <c r="GF15" s="79" t="str">
        <f t="shared" ca="1" si="417"/>
        <v/>
      </c>
      <c r="GG15" s="50" t="str">
        <f t="shared" ref="GG15" ca="1" si="596">IFERROR((VLOOKUP($B15,INDIRECT("'"&amp;TEXT(GF$5,"dd-mm-yy")&amp;"'!$B$8:$AI$1000"),13,0)=$G$6)*1,"")</f>
        <v/>
      </c>
      <c r="GH15" s="81" t="str">
        <f t="shared" ca="1" si="164"/>
        <v/>
      </c>
      <c r="GI15" s="81" t="str">
        <f t="shared" ca="1" si="165"/>
        <v/>
      </c>
      <c r="GJ15" s="81" t="str">
        <f t="shared" ca="1" si="166"/>
        <v/>
      </c>
      <c r="GK15" s="81" t="str">
        <f t="shared" ca="1" si="167"/>
        <v/>
      </c>
      <c r="GL15" s="81" t="str">
        <f t="shared" ca="1" si="168"/>
        <v/>
      </c>
      <c r="GM15" s="81" t="str">
        <f t="shared" ca="1" si="169"/>
        <v/>
      </c>
      <c r="GN15" s="81" t="str">
        <f t="shared" ca="1" si="170"/>
        <v/>
      </c>
      <c r="GO15" s="81" t="str">
        <f t="shared" ca="1" si="171"/>
        <v/>
      </c>
      <c r="GP15" s="51" t="str">
        <f t="shared" ca="1" si="172"/>
        <v/>
      </c>
      <c r="GQ15" s="80" t="str">
        <f t="shared" ca="1" si="173"/>
        <v/>
      </c>
      <c r="GR15" s="82" t="str">
        <f t="shared" ca="1" si="174"/>
        <v/>
      </c>
      <c r="GS15" s="83" t="str">
        <f t="shared" ca="1" si="175"/>
        <v/>
      </c>
      <c r="GT15" s="79" t="str">
        <f t="shared" ca="1" si="417"/>
        <v/>
      </c>
      <c r="GU15" s="50" t="str">
        <f t="shared" ref="GU15" ca="1" si="597">IFERROR((VLOOKUP($B15,INDIRECT("'"&amp;TEXT(GT$5,"dd-mm-yy")&amp;"'!$B$8:$AI$1000"),13,0)=$G$6)*1,"")</f>
        <v/>
      </c>
      <c r="GV15" s="81" t="str">
        <f t="shared" ca="1" si="177"/>
        <v/>
      </c>
      <c r="GW15" s="81" t="str">
        <f t="shared" ca="1" si="178"/>
        <v/>
      </c>
      <c r="GX15" s="81" t="str">
        <f t="shared" ca="1" si="179"/>
        <v/>
      </c>
      <c r="GY15" s="81" t="str">
        <f t="shared" ca="1" si="180"/>
        <v/>
      </c>
      <c r="GZ15" s="81" t="str">
        <f t="shared" ca="1" si="181"/>
        <v/>
      </c>
      <c r="HA15" s="81" t="str">
        <f t="shared" ca="1" si="182"/>
        <v/>
      </c>
      <c r="HB15" s="81" t="str">
        <f t="shared" ca="1" si="183"/>
        <v/>
      </c>
      <c r="HC15" s="81" t="str">
        <f t="shared" ca="1" si="184"/>
        <v/>
      </c>
      <c r="HD15" s="51" t="str">
        <f t="shared" ca="1" si="185"/>
        <v/>
      </c>
      <c r="HE15" s="80" t="str">
        <f t="shared" ca="1" si="186"/>
        <v/>
      </c>
      <c r="HF15" s="82" t="str">
        <f t="shared" ca="1" si="187"/>
        <v/>
      </c>
      <c r="HG15" s="83" t="str">
        <f t="shared" ca="1" si="188"/>
        <v/>
      </c>
      <c r="HH15" s="79" t="str">
        <f t="shared" ca="1" si="417"/>
        <v/>
      </c>
      <c r="HI15" s="50" t="str">
        <f t="shared" ref="HI15" ca="1" si="598">IFERROR((VLOOKUP($B15,INDIRECT("'"&amp;TEXT(HH$5,"dd-mm-yy")&amp;"'!$B$8:$AI$1000"),13,0)=$G$6)*1,"")</f>
        <v/>
      </c>
      <c r="HJ15" s="81" t="str">
        <f t="shared" ca="1" si="190"/>
        <v/>
      </c>
      <c r="HK15" s="81" t="str">
        <f t="shared" ca="1" si="191"/>
        <v/>
      </c>
      <c r="HL15" s="81" t="str">
        <f t="shared" ca="1" si="192"/>
        <v/>
      </c>
      <c r="HM15" s="81" t="str">
        <f t="shared" ca="1" si="193"/>
        <v/>
      </c>
      <c r="HN15" s="81" t="str">
        <f t="shared" ca="1" si="194"/>
        <v/>
      </c>
      <c r="HO15" s="81" t="str">
        <f t="shared" ca="1" si="195"/>
        <v/>
      </c>
      <c r="HP15" s="81" t="str">
        <f t="shared" ca="1" si="196"/>
        <v/>
      </c>
      <c r="HQ15" s="81" t="str">
        <f t="shared" ca="1" si="197"/>
        <v/>
      </c>
      <c r="HR15" s="51" t="str">
        <f t="shared" ca="1" si="198"/>
        <v/>
      </c>
      <c r="HS15" s="80" t="str">
        <f t="shared" ca="1" si="199"/>
        <v/>
      </c>
      <c r="HT15" s="82" t="str">
        <f t="shared" ca="1" si="200"/>
        <v/>
      </c>
      <c r="HU15" s="83" t="str">
        <f t="shared" ca="1" si="201"/>
        <v/>
      </c>
      <c r="HV15" s="79" t="str">
        <f t="shared" ca="1" si="149"/>
        <v/>
      </c>
      <c r="HW15" s="50" t="str">
        <f t="shared" ref="HW15" ca="1" si="599">IFERROR((VLOOKUP($B15,INDIRECT("'"&amp;TEXT(HV$5,"dd-mm-yy")&amp;"'!$B$8:$AI$1000"),13,0)=$G$6)*1,"")</f>
        <v/>
      </c>
      <c r="HX15" s="81" t="str">
        <f t="shared" ca="1" si="203"/>
        <v/>
      </c>
      <c r="HY15" s="81" t="str">
        <f t="shared" ca="1" si="204"/>
        <v/>
      </c>
      <c r="HZ15" s="81" t="str">
        <f t="shared" ca="1" si="205"/>
        <v/>
      </c>
      <c r="IA15" s="81" t="str">
        <f t="shared" ca="1" si="206"/>
        <v/>
      </c>
      <c r="IB15" s="81" t="str">
        <f t="shared" ca="1" si="207"/>
        <v/>
      </c>
      <c r="IC15" s="81" t="str">
        <f t="shared" ca="1" si="208"/>
        <v/>
      </c>
      <c r="ID15" s="81" t="str">
        <f t="shared" ca="1" si="209"/>
        <v/>
      </c>
      <c r="IE15" s="81" t="str">
        <f t="shared" ca="1" si="210"/>
        <v/>
      </c>
      <c r="IF15" s="51" t="str">
        <f t="shared" ca="1" si="211"/>
        <v/>
      </c>
      <c r="IG15" s="80" t="str">
        <f t="shared" ca="1" si="212"/>
        <v/>
      </c>
      <c r="IH15" s="82" t="str">
        <f t="shared" ca="1" si="213"/>
        <v/>
      </c>
      <c r="II15" s="83" t="str">
        <f t="shared" ca="1" si="214"/>
        <v/>
      </c>
      <c r="IJ15" s="79" t="str">
        <f t="shared" ca="1" si="215"/>
        <v/>
      </c>
      <c r="IK15" s="50" t="str">
        <f t="shared" ref="IK15" ca="1" si="600">IFERROR((VLOOKUP($B15,INDIRECT("'"&amp;TEXT(IJ$5,"dd-mm-yy")&amp;"'!$B$8:$AI$1000"),13,0)=$G$6)*1,"")</f>
        <v/>
      </c>
      <c r="IL15" s="81" t="str">
        <f t="shared" ca="1" si="217"/>
        <v/>
      </c>
      <c r="IM15" s="81" t="str">
        <f t="shared" ca="1" si="218"/>
        <v/>
      </c>
      <c r="IN15" s="81" t="str">
        <f t="shared" ca="1" si="219"/>
        <v/>
      </c>
      <c r="IO15" s="81" t="str">
        <f t="shared" ca="1" si="220"/>
        <v/>
      </c>
      <c r="IP15" s="81" t="str">
        <f t="shared" ca="1" si="221"/>
        <v/>
      </c>
      <c r="IQ15" s="81" t="str">
        <f t="shared" ca="1" si="222"/>
        <v/>
      </c>
      <c r="IR15" s="81" t="str">
        <f t="shared" ca="1" si="223"/>
        <v/>
      </c>
      <c r="IS15" s="81" t="str">
        <f t="shared" ca="1" si="224"/>
        <v/>
      </c>
      <c r="IT15" s="51" t="str">
        <f t="shared" ca="1" si="225"/>
        <v/>
      </c>
      <c r="IU15" s="80" t="str">
        <f t="shared" ca="1" si="226"/>
        <v/>
      </c>
      <c r="IV15" s="82" t="str">
        <f t="shared" ca="1" si="227"/>
        <v/>
      </c>
      <c r="IW15" s="83" t="str">
        <f t="shared" ca="1" si="228"/>
        <v/>
      </c>
      <c r="IX15" s="79" t="str">
        <f t="shared" ca="1" si="215"/>
        <v/>
      </c>
      <c r="IY15" s="50" t="str">
        <f t="shared" ref="IY15" ca="1" si="601">IFERROR((VLOOKUP($B15,INDIRECT("'"&amp;TEXT(IX$5,"dd-mm-yy")&amp;"'!$B$8:$AI$1000"),13,0)=$G$6)*1,"")</f>
        <v/>
      </c>
      <c r="IZ15" s="81" t="str">
        <f t="shared" ca="1" si="230"/>
        <v/>
      </c>
      <c r="JA15" s="81" t="str">
        <f t="shared" ca="1" si="231"/>
        <v/>
      </c>
      <c r="JB15" s="81" t="str">
        <f t="shared" ca="1" si="232"/>
        <v/>
      </c>
      <c r="JC15" s="81" t="str">
        <f t="shared" ca="1" si="233"/>
        <v/>
      </c>
      <c r="JD15" s="81" t="str">
        <f t="shared" ca="1" si="234"/>
        <v/>
      </c>
      <c r="JE15" s="81" t="str">
        <f t="shared" ca="1" si="235"/>
        <v/>
      </c>
      <c r="JF15" s="81" t="str">
        <f t="shared" ca="1" si="236"/>
        <v/>
      </c>
      <c r="JG15" s="81" t="str">
        <f t="shared" ca="1" si="237"/>
        <v/>
      </c>
      <c r="JH15" s="51" t="str">
        <f t="shared" ca="1" si="238"/>
        <v/>
      </c>
      <c r="JI15" s="80" t="str">
        <f t="shared" ca="1" si="239"/>
        <v/>
      </c>
      <c r="JJ15" s="82" t="str">
        <f t="shared" ca="1" si="240"/>
        <v/>
      </c>
      <c r="JK15" s="83" t="str">
        <f t="shared" ca="1" si="241"/>
        <v/>
      </c>
      <c r="JL15" s="79" t="str">
        <f t="shared" ca="1" si="215"/>
        <v/>
      </c>
      <c r="JM15" s="50" t="str">
        <f t="shared" ref="JM15" ca="1" si="602">IFERROR((VLOOKUP($B15,INDIRECT("'"&amp;TEXT(JL$5,"dd-mm-yy")&amp;"'!$B$8:$AI$1000"),13,0)=$G$6)*1,"")</f>
        <v/>
      </c>
      <c r="JN15" s="81" t="str">
        <f t="shared" ca="1" si="243"/>
        <v/>
      </c>
      <c r="JO15" s="81" t="str">
        <f t="shared" ca="1" si="244"/>
        <v/>
      </c>
      <c r="JP15" s="81" t="str">
        <f t="shared" ca="1" si="245"/>
        <v/>
      </c>
      <c r="JQ15" s="81" t="str">
        <f t="shared" ca="1" si="246"/>
        <v/>
      </c>
      <c r="JR15" s="81" t="str">
        <f t="shared" ca="1" si="247"/>
        <v/>
      </c>
      <c r="JS15" s="81" t="str">
        <f t="shared" ca="1" si="248"/>
        <v/>
      </c>
      <c r="JT15" s="81" t="str">
        <f t="shared" ca="1" si="249"/>
        <v/>
      </c>
      <c r="JU15" s="81" t="str">
        <f t="shared" ca="1" si="250"/>
        <v/>
      </c>
      <c r="JV15" s="51" t="str">
        <f t="shared" ca="1" si="251"/>
        <v/>
      </c>
      <c r="JW15" s="80" t="str">
        <f t="shared" ca="1" si="252"/>
        <v/>
      </c>
      <c r="JX15" s="82" t="str">
        <f t="shared" ca="1" si="253"/>
        <v/>
      </c>
      <c r="JY15" s="83" t="str">
        <f t="shared" ca="1" si="254"/>
        <v/>
      </c>
      <c r="JZ15" s="79" t="str">
        <f t="shared" ca="1" si="215"/>
        <v/>
      </c>
      <c r="KA15" s="50" t="str">
        <f t="shared" ref="KA15" ca="1" si="603">IFERROR((VLOOKUP($B15,INDIRECT("'"&amp;TEXT(JZ$5,"dd-mm-yy")&amp;"'!$B$8:$AI$1000"),13,0)=$G$6)*1,"")</f>
        <v/>
      </c>
      <c r="KB15" s="81" t="str">
        <f t="shared" ca="1" si="256"/>
        <v/>
      </c>
      <c r="KC15" s="81" t="str">
        <f t="shared" ca="1" si="257"/>
        <v/>
      </c>
      <c r="KD15" s="81" t="str">
        <f t="shared" ca="1" si="258"/>
        <v/>
      </c>
      <c r="KE15" s="81" t="str">
        <f t="shared" ca="1" si="259"/>
        <v/>
      </c>
      <c r="KF15" s="81" t="str">
        <f t="shared" ca="1" si="260"/>
        <v/>
      </c>
      <c r="KG15" s="81" t="str">
        <f t="shared" ca="1" si="261"/>
        <v/>
      </c>
      <c r="KH15" s="81" t="str">
        <f t="shared" ca="1" si="262"/>
        <v/>
      </c>
      <c r="KI15" s="81" t="str">
        <f t="shared" ca="1" si="263"/>
        <v/>
      </c>
      <c r="KJ15" s="51" t="str">
        <f t="shared" ca="1" si="264"/>
        <v/>
      </c>
      <c r="KK15" s="80" t="str">
        <f t="shared" ca="1" si="265"/>
        <v/>
      </c>
      <c r="KL15" s="82" t="str">
        <f t="shared" ca="1" si="266"/>
        <v/>
      </c>
      <c r="KM15" s="83" t="str">
        <f t="shared" ca="1" si="267"/>
        <v/>
      </c>
      <c r="KN15" s="79" t="str">
        <f t="shared" ca="1" si="428"/>
        <v/>
      </c>
      <c r="KO15" s="50" t="str">
        <f t="shared" ref="KO15" ca="1" si="604">IFERROR((VLOOKUP($B15,INDIRECT("'"&amp;TEXT(KN$5,"dd-mm-yy")&amp;"'!$B$8:$AI$1000"),13,0)=$G$6)*1,"")</f>
        <v/>
      </c>
      <c r="KP15" s="81" t="str">
        <f t="shared" ca="1" si="269"/>
        <v/>
      </c>
      <c r="KQ15" s="81" t="str">
        <f t="shared" ca="1" si="270"/>
        <v/>
      </c>
      <c r="KR15" s="81" t="str">
        <f t="shared" ca="1" si="271"/>
        <v/>
      </c>
      <c r="KS15" s="81" t="str">
        <f t="shared" ca="1" si="272"/>
        <v/>
      </c>
      <c r="KT15" s="81" t="str">
        <f t="shared" ca="1" si="273"/>
        <v/>
      </c>
      <c r="KU15" s="81" t="str">
        <f t="shared" ca="1" si="274"/>
        <v/>
      </c>
      <c r="KV15" s="81" t="str">
        <f t="shared" ca="1" si="275"/>
        <v/>
      </c>
      <c r="KW15" s="81" t="str">
        <f t="shared" ca="1" si="276"/>
        <v/>
      </c>
      <c r="KX15" s="51" t="str">
        <f t="shared" ca="1" si="277"/>
        <v/>
      </c>
      <c r="KY15" s="80" t="str">
        <f t="shared" ca="1" si="278"/>
        <v/>
      </c>
      <c r="KZ15" s="82" t="str">
        <f t="shared" ca="1" si="279"/>
        <v/>
      </c>
      <c r="LA15" s="83" t="str">
        <f t="shared" ca="1" si="280"/>
        <v/>
      </c>
      <c r="LB15" s="79" t="str">
        <f t="shared" ca="1" si="428"/>
        <v/>
      </c>
      <c r="LC15" s="50" t="str">
        <f t="shared" ref="LC15" ca="1" si="605">IFERROR((VLOOKUP($B15,INDIRECT("'"&amp;TEXT(LB$5,"dd-mm-yy")&amp;"'!$B$8:$AI$1000"),13,0)=$G$6)*1,"")</f>
        <v/>
      </c>
      <c r="LD15" s="81" t="str">
        <f t="shared" ca="1" si="283"/>
        <v/>
      </c>
      <c r="LE15" s="81" t="str">
        <f t="shared" ca="1" si="284"/>
        <v/>
      </c>
      <c r="LF15" s="81" t="str">
        <f t="shared" ca="1" si="285"/>
        <v/>
      </c>
      <c r="LG15" s="81" t="str">
        <f t="shared" ca="1" si="286"/>
        <v/>
      </c>
      <c r="LH15" s="81" t="str">
        <f t="shared" ca="1" si="287"/>
        <v/>
      </c>
      <c r="LI15" s="81" t="str">
        <f t="shared" ca="1" si="288"/>
        <v/>
      </c>
      <c r="LJ15" s="81" t="str">
        <f t="shared" ca="1" si="289"/>
        <v/>
      </c>
      <c r="LK15" s="81" t="str">
        <f t="shared" ca="1" si="290"/>
        <v/>
      </c>
      <c r="LL15" s="51" t="str">
        <f t="shared" ca="1" si="291"/>
        <v/>
      </c>
      <c r="LM15" s="80" t="str">
        <f t="shared" ca="1" si="292"/>
        <v/>
      </c>
      <c r="LN15" s="82" t="str">
        <f t="shared" ca="1" si="293"/>
        <v/>
      </c>
      <c r="LO15" s="83" t="str">
        <f t="shared" ca="1" si="294"/>
        <v/>
      </c>
      <c r="LP15" s="79" t="str">
        <f t="shared" ca="1" si="428"/>
        <v/>
      </c>
      <c r="LQ15" s="50" t="str">
        <f t="shared" ref="LQ15" ca="1" si="606">IFERROR((VLOOKUP($B15,INDIRECT("'"&amp;TEXT(LP$5,"dd-mm-yy")&amp;"'!$B$8:$AI$1000"),13,0)=$G$6)*1,"")</f>
        <v/>
      </c>
      <c r="LR15" s="81" t="str">
        <f t="shared" ca="1" si="296"/>
        <v/>
      </c>
      <c r="LS15" s="81" t="str">
        <f t="shared" ca="1" si="297"/>
        <v/>
      </c>
      <c r="LT15" s="81" t="str">
        <f t="shared" ca="1" si="298"/>
        <v/>
      </c>
      <c r="LU15" s="81" t="str">
        <f t="shared" ca="1" si="299"/>
        <v/>
      </c>
      <c r="LV15" s="81" t="str">
        <f t="shared" ca="1" si="300"/>
        <v/>
      </c>
      <c r="LW15" s="81" t="str">
        <f t="shared" ca="1" si="301"/>
        <v/>
      </c>
      <c r="LX15" s="81" t="str">
        <f t="shared" ca="1" si="302"/>
        <v/>
      </c>
      <c r="LY15" s="81" t="str">
        <f t="shared" ca="1" si="303"/>
        <v/>
      </c>
      <c r="LZ15" s="51" t="str">
        <f t="shared" ca="1" si="304"/>
        <v/>
      </c>
      <c r="MA15" s="80" t="str">
        <f t="shared" ca="1" si="305"/>
        <v/>
      </c>
      <c r="MB15" s="82" t="str">
        <f t="shared" ca="1" si="306"/>
        <v/>
      </c>
      <c r="MC15" s="83" t="str">
        <f t="shared" ca="1" si="307"/>
        <v/>
      </c>
      <c r="MD15" s="79" t="str">
        <f t="shared" ca="1" si="428"/>
        <v/>
      </c>
      <c r="ME15" s="50" t="str">
        <f t="shared" ref="ME15" ca="1" si="607">IFERROR((VLOOKUP($B15,INDIRECT("'"&amp;TEXT(MD$5,"dd-mm-yy")&amp;"'!$B$8:$AI$1000"),13,0)=$G$6)*1,"")</f>
        <v/>
      </c>
      <c r="MF15" s="81" t="str">
        <f t="shared" ca="1" si="309"/>
        <v/>
      </c>
      <c r="MG15" s="81" t="str">
        <f t="shared" ca="1" si="310"/>
        <v/>
      </c>
      <c r="MH15" s="81" t="str">
        <f t="shared" ca="1" si="311"/>
        <v/>
      </c>
      <c r="MI15" s="81" t="str">
        <f t="shared" ca="1" si="312"/>
        <v/>
      </c>
      <c r="MJ15" s="81" t="str">
        <f t="shared" ca="1" si="313"/>
        <v/>
      </c>
      <c r="MK15" s="81" t="str">
        <f t="shared" ca="1" si="314"/>
        <v/>
      </c>
      <c r="ML15" s="81" t="str">
        <f t="shared" ca="1" si="315"/>
        <v/>
      </c>
      <c r="MM15" s="81" t="str">
        <f t="shared" ca="1" si="316"/>
        <v/>
      </c>
      <c r="MN15" s="51" t="str">
        <f t="shared" ca="1" si="317"/>
        <v/>
      </c>
      <c r="MO15" s="80" t="str">
        <f t="shared" ca="1" si="318"/>
        <v/>
      </c>
      <c r="MP15" s="82" t="str">
        <f t="shared" ca="1" si="319"/>
        <v/>
      </c>
      <c r="MQ15" s="83" t="str">
        <f t="shared" ca="1" si="320"/>
        <v/>
      </c>
      <c r="MR15" s="79" t="str">
        <f t="shared" ca="1" si="428"/>
        <v/>
      </c>
      <c r="MS15" s="50" t="str">
        <f t="shared" ref="MS15" ca="1" si="608">IFERROR((VLOOKUP($B15,INDIRECT("'"&amp;TEXT(MR$5,"dd-mm-yy")&amp;"'!$B$8:$AI$1000"),13,0)=$G$6)*1,"")</f>
        <v/>
      </c>
      <c r="MT15" s="81" t="str">
        <f t="shared" ca="1" si="322"/>
        <v/>
      </c>
      <c r="MU15" s="81" t="str">
        <f t="shared" ca="1" si="323"/>
        <v/>
      </c>
      <c r="MV15" s="81" t="str">
        <f t="shared" ca="1" si="324"/>
        <v/>
      </c>
      <c r="MW15" s="81" t="str">
        <f t="shared" ca="1" si="325"/>
        <v/>
      </c>
      <c r="MX15" s="81" t="str">
        <f t="shared" ca="1" si="326"/>
        <v/>
      </c>
      <c r="MY15" s="81" t="str">
        <f t="shared" ca="1" si="327"/>
        <v/>
      </c>
      <c r="MZ15" s="81" t="str">
        <f t="shared" ca="1" si="328"/>
        <v/>
      </c>
      <c r="NA15" s="81" t="str">
        <f t="shared" ca="1" si="329"/>
        <v/>
      </c>
      <c r="NB15" s="51" t="str">
        <f t="shared" ca="1" si="330"/>
        <v/>
      </c>
      <c r="NC15" s="80" t="str">
        <f t="shared" ca="1" si="331"/>
        <v/>
      </c>
      <c r="ND15" s="82" t="str">
        <f t="shared" ca="1" si="332"/>
        <v/>
      </c>
      <c r="NE15" s="83" t="str">
        <f t="shared" ca="1" si="333"/>
        <v/>
      </c>
      <c r="NF15" s="79" t="str">
        <f t="shared" ca="1" si="281"/>
        <v/>
      </c>
      <c r="NG15" s="50" t="str">
        <f t="shared" ref="NG15" ca="1" si="609">IFERROR((VLOOKUP($B15,INDIRECT("'"&amp;TEXT(NF$5,"dd-mm-yy")&amp;"'!$B$8:$AI$1000"),13,0)=$G$6)*1,"")</f>
        <v/>
      </c>
      <c r="NH15" s="81" t="str">
        <f t="shared" ca="1" si="335"/>
        <v/>
      </c>
      <c r="NI15" s="81" t="str">
        <f t="shared" ca="1" si="336"/>
        <v/>
      </c>
      <c r="NJ15" s="81" t="str">
        <f t="shared" ca="1" si="337"/>
        <v/>
      </c>
      <c r="NK15" s="81" t="str">
        <f t="shared" ca="1" si="338"/>
        <v/>
      </c>
      <c r="NL15" s="81" t="str">
        <f t="shared" ca="1" si="339"/>
        <v/>
      </c>
      <c r="NM15" s="81" t="str">
        <f t="shared" ca="1" si="340"/>
        <v/>
      </c>
      <c r="NN15" s="81" t="str">
        <f t="shared" ca="1" si="341"/>
        <v/>
      </c>
      <c r="NO15" s="81" t="str">
        <f t="shared" ca="1" si="342"/>
        <v/>
      </c>
      <c r="NP15" s="51" t="str">
        <f t="shared" ca="1" si="343"/>
        <v/>
      </c>
      <c r="NQ15" s="80" t="str">
        <f t="shared" ca="1" si="344"/>
        <v/>
      </c>
      <c r="NR15" s="82" t="str">
        <f t="shared" ca="1" si="345"/>
        <v/>
      </c>
      <c r="NS15" s="83" t="str">
        <f t="shared" ca="1" si="346"/>
        <v/>
      </c>
      <c r="NT15" s="79" t="str">
        <f t="shared" ca="1" si="347"/>
        <v/>
      </c>
      <c r="NU15" s="50" t="str">
        <f t="shared" ref="NU15" ca="1" si="610">IFERROR((VLOOKUP($B15,INDIRECT("'"&amp;TEXT(NT$5,"dd-mm-yy")&amp;"'!$B$8:$AI$1000"),13,0)=$G$6)*1,"")</f>
        <v/>
      </c>
      <c r="NV15" s="81" t="str">
        <f t="shared" ca="1" si="349"/>
        <v/>
      </c>
      <c r="NW15" s="81" t="str">
        <f t="shared" ca="1" si="350"/>
        <v/>
      </c>
      <c r="NX15" s="81" t="str">
        <f t="shared" ca="1" si="351"/>
        <v/>
      </c>
      <c r="NY15" s="81" t="str">
        <f t="shared" ca="1" si="352"/>
        <v/>
      </c>
      <c r="NZ15" s="81" t="str">
        <f t="shared" ca="1" si="353"/>
        <v/>
      </c>
      <c r="OA15" s="81" t="str">
        <f t="shared" ca="1" si="354"/>
        <v/>
      </c>
      <c r="OB15" s="81" t="str">
        <f t="shared" ca="1" si="355"/>
        <v/>
      </c>
      <c r="OC15" s="81" t="str">
        <f t="shared" ca="1" si="356"/>
        <v/>
      </c>
      <c r="OD15" s="51" t="str">
        <f t="shared" ca="1" si="357"/>
        <v/>
      </c>
      <c r="OE15" s="80" t="str">
        <f t="shared" ca="1" si="358"/>
        <v/>
      </c>
      <c r="OF15" s="82" t="str">
        <f t="shared" ca="1" si="359"/>
        <v/>
      </c>
      <c r="OG15" s="83" t="str">
        <f t="shared" ca="1" si="360"/>
        <v/>
      </c>
      <c r="OH15" s="79" t="str">
        <f t="shared" ca="1" si="347"/>
        <v/>
      </c>
      <c r="OI15" s="50" t="str">
        <f t="shared" ref="OI15" ca="1" si="611">IFERROR((VLOOKUP($B15,INDIRECT("'"&amp;TEXT(OH$5,"dd-mm-yy")&amp;"'!$B$8:$AI$1000"),13,0)=$G$6)*1,"")</f>
        <v/>
      </c>
      <c r="OJ15" s="81" t="str">
        <f t="shared" ca="1" si="362"/>
        <v/>
      </c>
      <c r="OK15" s="81" t="str">
        <f t="shared" ca="1" si="363"/>
        <v/>
      </c>
      <c r="OL15" s="81" t="str">
        <f t="shared" ca="1" si="364"/>
        <v/>
      </c>
      <c r="OM15" s="81" t="str">
        <f t="shared" ca="1" si="365"/>
        <v/>
      </c>
      <c r="ON15" s="81" t="str">
        <f t="shared" ca="1" si="366"/>
        <v/>
      </c>
      <c r="OO15" s="81" t="str">
        <f t="shared" ca="1" si="367"/>
        <v/>
      </c>
      <c r="OP15" s="81" t="str">
        <f t="shared" ca="1" si="368"/>
        <v/>
      </c>
      <c r="OQ15" s="81" t="str">
        <f t="shared" ca="1" si="369"/>
        <v/>
      </c>
      <c r="OR15" s="51" t="str">
        <f t="shared" ca="1" si="370"/>
        <v/>
      </c>
      <c r="OS15" s="80" t="str">
        <f t="shared" ca="1" si="371"/>
        <v/>
      </c>
      <c r="OT15" s="82" t="str">
        <f t="shared" ca="1" si="372"/>
        <v/>
      </c>
      <c r="OU15" s="83" t="str">
        <f t="shared" ca="1" si="373"/>
        <v/>
      </c>
      <c r="OV15" s="79" t="str">
        <f t="shared" ca="1" si="347"/>
        <v/>
      </c>
      <c r="OW15" s="50" t="str">
        <f t="shared" ref="OW15" ca="1" si="612">IFERROR((VLOOKUP($B15,INDIRECT("'"&amp;TEXT(OV$5,"dd-mm-yy")&amp;"'!$B$8:$AI$1000"),13,0)=$G$6)*1,"")</f>
        <v/>
      </c>
      <c r="OX15" s="81" t="str">
        <f t="shared" ca="1" si="375"/>
        <v/>
      </c>
      <c r="OY15" s="81" t="str">
        <f t="shared" ca="1" si="376"/>
        <v/>
      </c>
      <c r="OZ15" s="81" t="str">
        <f t="shared" ca="1" si="377"/>
        <v/>
      </c>
      <c r="PA15" s="81" t="str">
        <f t="shared" ca="1" si="378"/>
        <v/>
      </c>
      <c r="PB15" s="81" t="str">
        <f t="shared" ca="1" si="379"/>
        <v/>
      </c>
      <c r="PC15" s="81" t="str">
        <f t="shared" ca="1" si="380"/>
        <v/>
      </c>
      <c r="PD15" s="81" t="str">
        <f t="shared" ca="1" si="381"/>
        <v/>
      </c>
      <c r="PE15" s="81" t="str">
        <f t="shared" ca="1" si="382"/>
        <v/>
      </c>
      <c r="PF15" s="51" t="str">
        <f t="shared" ca="1" si="383"/>
        <v/>
      </c>
      <c r="PG15" s="80" t="str">
        <f t="shared" ca="1" si="384"/>
        <v/>
      </c>
      <c r="PH15" s="82" t="str">
        <f t="shared" ca="1" si="385"/>
        <v/>
      </c>
      <c r="PI15" s="83" t="str">
        <f t="shared" ca="1" si="386"/>
        <v/>
      </c>
      <c r="PJ15" s="79" t="str">
        <f t="shared" ca="1" si="347"/>
        <v/>
      </c>
      <c r="PK15" s="50" t="str">
        <f t="shared" ref="PK15" ca="1" si="613">IFERROR((VLOOKUP($B15,INDIRECT("'"&amp;TEXT(PJ$5,"dd-mm-yy")&amp;"'!$B$8:$AI$1000"),13,0)=$G$6)*1,"")</f>
        <v/>
      </c>
      <c r="PL15" s="81" t="str">
        <f t="shared" ca="1" si="388"/>
        <v/>
      </c>
      <c r="PM15" s="81" t="str">
        <f t="shared" ca="1" si="389"/>
        <v/>
      </c>
      <c r="PN15" s="81" t="str">
        <f t="shared" ca="1" si="390"/>
        <v/>
      </c>
      <c r="PO15" s="81" t="str">
        <f t="shared" ca="1" si="391"/>
        <v/>
      </c>
      <c r="PP15" s="81" t="str">
        <f t="shared" ca="1" si="392"/>
        <v/>
      </c>
      <c r="PQ15" s="81" t="str">
        <f t="shared" ca="1" si="393"/>
        <v/>
      </c>
      <c r="PR15" s="81" t="str">
        <f t="shared" ca="1" si="394"/>
        <v/>
      </c>
      <c r="PS15" s="81" t="str">
        <f t="shared" ca="1" si="395"/>
        <v/>
      </c>
      <c r="PT15" s="51" t="str">
        <f t="shared" ca="1" si="396"/>
        <v/>
      </c>
      <c r="PU15" s="80" t="str">
        <f t="shared" ca="1" si="397"/>
        <v/>
      </c>
      <c r="PV15" s="82" t="str">
        <f t="shared" ca="1" si="398"/>
        <v/>
      </c>
      <c r="PW15" s="83" t="str">
        <f t="shared" ca="1" si="399"/>
        <v/>
      </c>
      <c r="PX15" s="79" t="str">
        <f t="shared" ca="1" si="347"/>
        <v/>
      </c>
      <c r="PY15" s="50" t="str">
        <f t="shared" ref="PY15" ca="1" si="614">IFERROR((VLOOKUP($B15,INDIRECT("'"&amp;TEXT(PX$5,"dd-mm-yy")&amp;"'!$B$8:$AI$1000"),13,0)=$G$6)*1,"")</f>
        <v/>
      </c>
      <c r="PZ15" s="81" t="str">
        <f t="shared" ca="1" si="401"/>
        <v/>
      </c>
      <c r="QA15" s="81" t="str">
        <f t="shared" ca="1" si="402"/>
        <v/>
      </c>
      <c r="QB15" s="81" t="str">
        <f t="shared" ca="1" si="403"/>
        <v/>
      </c>
      <c r="QC15" s="81" t="str">
        <f t="shared" ca="1" si="404"/>
        <v/>
      </c>
      <c r="QD15" s="81" t="str">
        <f t="shared" ca="1" si="405"/>
        <v/>
      </c>
      <c r="QE15" s="81" t="str">
        <f t="shared" ca="1" si="406"/>
        <v/>
      </c>
      <c r="QF15" s="81" t="str">
        <f t="shared" ca="1" si="407"/>
        <v/>
      </c>
      <c r="QG15" s="81" t="str">
        <f t="shared" ca="1" si="408"/>
        <v/>
      </c>
      <c r="QH15" s="51" t="str">
        <f t="shared" ca="1" si="409"/>
        <v/>
      </c>
      <c r="QI15" s="80" t="str">
        <f t="shared" ca="1" si="410"/>
        <v/>
      </c>
      <c r="QJ15" s="82" t="str">
        <f t="shared" ca="1" si="411"/>
        <v/>
      </c>
      <c r="QK15" s="83" t="str">
        <f t="shared" ca="1" si="412"/>
        <v/>
      </c>
    </row>
    <row r="16" spans="2:453" ht="14.45" customHeight="1" x14ac:dyDescent="0.3">
      <c r="B16" s="72" t="str">
        <f>Colaboradores!B14</f>
        <v>7960</v>
      </c>
      <c r="C16" s="71" t="str">
        <f>Colaboradores!C14</f>
        <v>Fernández Gómez, Javier</v>
      </c>
      <c r="D16" s="90">
        <f t="shared" ca="1" si="0"/>
        <v>0</v>
      </c>
      <c r="E16" s="91">
        <f t="shared" ca="1" si="1"/>
        <v>0</v>
      </c>
      <c r="F16" s="54" t="str">
        <f t="shared" ca="1" si="2"/>
        <v/>
      </c>
      <c r="G16" s="52" t="str">
        <f t="shared" ca="1" si="2"/>
        <v/>
      </c>
      <c r="H16" s="81" t="str">
        <f t="shared" ca="1" si="2"/>
        <v/>
      </c>
      <c r="I16" s="81" t="str">
        <f t="shared" ca="1" si="2"/>
        <v/>
      </c>
      <c r="J16" s="81" t="str">
        <f t="shared" ca="1" si="2"/>
        <v/>
      </c>
      <c r="K16" s="81" t="str">
        <f t="shared" ca="1" si="2"/>
        <v/>
      </c>
      <c r="L16" s="81" t="str">
        <f t="shared" ca="1" si="2"/>
        <v/>
      </c>
      <c r="M16" s="81" t="str">
        <f t="shared" ca="1" si="2"/>
        <v/>
      </c>
      <c r="N16" s="81" t="str">
        <f t="shared" ca="1" si="2"/>
        <v/>
      </c>
      <c r="O16" s="81" t="str">
        <f t="shared" ca="1" si="2"/>
        <v/>
      </c>
      <c r="P16" s="53" t="str">
        <f t="shared" ca="1" si="2"/>
        <v/>
      </c>
      <c r="Q16" s="28" t="str">
        <f t="shared" ca="1" si="2"/>
        <v/>
      </c>
      <c r="R16" s="82" t="str">
        <f t="shared" ca="1" si="2"/>
        <v/>
      </c>
      <c r="S16" s="83" t="str">
        <f t="shared" ca="1" si="2"/>
        <v/>
      </c>
      <c r="T16" s="79" t="str">
        <f t="shared" ca="1" si="3"/>
        <v/>
      </c>
      <c r="U16" s="50" t="str">
        <f t="shared" ca="1" si="4"/>
        <v/>
      </c>
      <c r="V16" s="81" t="str">
        <f t="shared" ca="1" si="5"/>
        <v/>
      </c>
      <c r="W16" s="81" t="str">
        <f t="shared" ca="1" si="6"/>
        <v/>
      </c>
      <c r="X16" s="81" t="str">
        <f t="shared" ca="1" si="7"/>
        <v/>
      </c>
      <c r="Y16" s="81" t="str">
        <f t="shared" ca="1" si="8"/>
        <v/>
      </c>
      <c r="Z16" s="81" t="str">
        <f t="shared" ca="1" si="9"/>
        <v/>
      </c>
      <c r="AA16" s="81" t="str">
        <f t="shared" ca="1" si="10"/>
        <v/>
      </c>
      <c r="AB16" s="81" t="str">
        <f t="shared" ca="1" si="11"/>
        <v/>
      </c>
      <c r="AC16" s="81" t="str">
        <f t="shared" ca="1" si="12"/>
        <v/>
      </c>
      <c r="AD16" s="51" t="str">
        <f t="shared" ca="1" si="13"/>
        <v/>
      </c>
      <c r="AE16" s="80" t="str">
        <f t="shared" ca="1" si="14"/>
        <v/>
      </c>
      <c r="AF16" s="82" t="str">
        <f t="shared" ca="1" si="15"/>
        <v/>
      </c>
      <c r="AG16" s="83" t="str">
        <f t="shared" ca="1" si="16"/>
        <v/>
      </c>
      <c r="AH16" s="79" t="str">
        <f t="shared" ca="1" si="17"/>
        <v/>
      </c>
      <c r="AI16" s="50" t="str">
        <f t="shared" ca="1" si="18"/>
        <v/>
      </c>
      <c r="AJ16" s="81" t="str">
        <f t="shared" ca="1" si="19"/>
        <v/>
      </c>
      <c r="AK16" s="81" t="str">
        <f t="shared" ca="1" si="20"/>
        <v/>
      </c>
      <c r="AL16" s="81" t="str">
        <f t="shared" ca="1" si="21"/>
        <v/>
      </c>
      <c r="AM16" s="81" t="str">
        <f t="shared" ca="1" si="22"/>
        <v/>
      </c>
      <c r="AN16" s="81" t="str">
        <f t="shared" ca="1" si="23"/>
        <v/>
      </c>
      <c r="AO16" s="81" t="str">
        <f t="shared" ca="1" si="24"/>
        <v/>
      </c>
      <c r="AP16" s="81" t="str">
        <f t="shared" ca="1" si="25"/>
        <v/>
      </c>
      <c r="AQ16" s="81" t="str">
        <f t="shared" ca="1" si="26"/>
        <v/>
      </c>
      <c r="AR16" s="51" t="str">
        <f t="shared" ca="1" si="27"/>
        <v/>
      </c>
      <c r="AS16" s="80" t="str">
        <f t="shared" ca="1" si="28"/>
        <v/>
      </c>
      <c r="AT16" s="82" t="str">
        <f t="shared" ca="1" si="29"/>
        <v/>
      </c>
      <c r="AU16" s="83" t="str">
        <f t="shared" ca="1" si="30"/>
        <v/>
      </c>
      <c r="AV16" s="79" t="str">
        <f t="shared" ca="1" si="31"/>
        <v/>
      </c>
      <c r="AW16" s="50" t="str">
        <f t="shared" ca="1" si="32"/>
        <v/>
      </c>
      <c r="AX16" s="81" t="str">
        <f t="shared" ca="1" si="33"/>
        <v/>
      </c>
      <c r="AY16" s="81" t="str">
        <f t="shared" ca="1" si="34"/>
        <v/>
      </c>
      <c r="AZ16" s="81" t="str">
        <f t="shared" ca="1" si="35"/>
        <v/>
      </c>
      <c r="BA16" s="81" t="str">
        <f t="shared" ca="1" si="36"/>
        <v/>
      </c>
      <c r="BB16" s="81" t="str">
        <f t="shared" ca="1" si="37"/>
        <v/>
      </c>
      <c r="BC16" s="81" t="str">
        <f t="shared" ca="1" si="38"/>
        <v/>
      </c>
      <c r="BD16" s="81" t="str">
        <f t="shared" ca="1" si="39"/>
        <v/>
      </c>
      <c r="BE16" s="81" t="str">
        <f t="shared" ca="1" si="40"/>
        <v/>
      </c>
      <c r="BF16" s="51" t="str">
        <f t="shared" ca="1" si="41"/>
        <v/>
      </c>
      <c r="BG16" s="80" t="str">
        <f t="shared" ca="1" si="42"/>
        <v/>
      </c>
      <c r="BH16" s="82" t="str">
        <f t="shared" ca="1" si="43"/>
        <v/>
      </c>
      <c r="BI16" s="83" t="str">
        <f t="shared" ca="1" si="44"/>
        <v/>
      </c>
      <c r="BJ16" s="79" t="str">
        <f t="shared" ca="1" si="45"/>
        <v/>
      </c>
      <c r="BK16" s="50" t="str">
        <f t="shared" ca="1" si="46"/>
        <v/>
      </c>
      <c r="BL16" s="81" t="str">
        <f t="shared" ca="1" si="47"/>
        <v/>
      </c>
      <c r="BM16" s="81" t="str">
        <f t="shared" ca="1" si="48"/>
        <v/>
      </c>
      <c r="BN16" s="81" t="str">
        <f t="shared" ca="1" si="49"/>
        <v/>
      </c>
      <c r="BO16" s="81" t="str">
        <f t="shared" ca="1" si="50"/>
        <v/>
      </c>
      <c r="BP16" s="81" t="str">
        <f t="shared" ca="1" si="51"/>
        <v/>
      </c>
      <c r="BQ16" s="81" t="str">
        <f t="shared" ca="1" si="52"/>
        <v/>
      </c>
      <c r="BR16" s="81" t="str">
        <f t="shared" ca="1" si="53"/>
        <v/>
      </c>
      <c r="BS16" s="81" t="str">
        <f t="shared" ca="1" si="54"/>
        <v/>
      </c>
      <c r="BT16" s="51" t="str">
        <f t="shared" ca="1" si="55"/>
        <v/>
      </c>
      <c r="BU16" s="80" t="str">
        <f t="shared" ca="1" si="56"/>
        <v/>
      </c>
      <c r="BV16" s="82" t="str">
        <f t="shared" ca="1" si="57"/>
        <v/>
      </c>
      <c r="BW16" s="83" t="str">
        <f t="shared" ca="1" si="58"/>
        <v/>
      </c>
      <c r="BX16" s="79" t="str">
        <f t="shared" ca="1" si="45"/>
        <v/>
      </c>
      <c r="BY16" s="50" t="str">
        <f t="shared" ca="1" si="46"/>
        <v/>
      </c>
      <c r="BZ16" s="81" t="str">
        <f t="shared" ca="1" si="59"/>
        <v/>
      </c>
      <c r="CA16" s="81" t="str">
        <f t="shared" ca="1" si="60"/>
        <v/>
      </c>
      <c r="CB16" s="81" t="str">
        <f t="shared" ca="1" si="61"/>
        <v/>
      </c>
      <c r="CC16" s="81" t="str">
        <f t="shared" ca="1" si="62"/>
        <v/>
      </c>
      <c r="CD16" s="81" t="str">
        <f t="shared" ca="1" si="63"/>
        <v/>
      </c>
      <c r="CE16" s="81" t="str">
        <f t="shared" ca="1" si="64"/>
        <v/>
      </c>
      <c r="CF16" s="81" t="str">
        <f t="shared" ca="1" si="65"/>
        <v/>
      </c>
      <c r="CG16" s="81" t="str">
        <f t="shared" ca="1" si="66"/>
        <v/>
      </c>
      <c r="CH16" s="51" t="str">
        <f t="shared" ca="1" si="67"/>
        <v/>
      </c>
      <c r="CI16" s="80" t="str">
        <f t="shared" ca="1" si="68"/>
        <v/>
      </c>
      <c r="CJ16" s="82" t="str">
        <f t="shared" ca="1" si="69"/>
        <v/>
      </c>
      <c r="CK16" s="83" t="str">
        <f t="shared" ca="1" si="70"/>
        <v/>
      </c>
      <c r="CL16" s="79" t="str">
        <f t="shared" ca="1" si="45"/>
        <v/>
      </c>
      <c r="CM16" s="50" t="str">
        <f t="shared" ca="1" si="46"/>
        <v/>
      </c>
      <c r="CN16" s="81" t="str">
        <f t="shared" ca="1" si="71"/>
        <v/>
      </c>
      <c r="CO16" s="81" t="str">
        <f t="shared" ca="1" si="72"/>
        <v/>
      </c>
      <c r="CP16" s="81" t="str">
        <f t="shared" ca="1" si="73"/>
        <v/>
      </c>
      <c r="CQ16" s="81" t="str">
        <f t="shared" ca="1" si="74"/>
        <v/>
      </c>
      <c r="CR16" s="81" t="str">
        <f t="shared" ca="1" si="75"/>
        <v/>
      </c>
      <c r="CS16" s="81" t="str">
        <f t="shared" ca="1" si="76"/>
        <v/>
      </c>
      <c r="CT16" s="81" t="str">
        <f t="shared" ca="1" si="77"/>
        <v/>
      </c>
      <c r="CU16" s="81" t="str">
        <f t="shared" ca="1" si="78"/>
        <v/>
      </c>
      <c r="CV16" s="51" t="str">
        <f t="shared" ca="1" si="79"/>
        <v/>
      </c>
      <c r="CW16" s="80" t="str">
        <f t="shared" ca="1" si="80"/>
        <v/>
      </c>
      <c r="CX16" s="82" t="str">
        <f t="shared" ca="1" si="81"/>
        <v/>
      </c>
      <c r="CY16" s="83" t="str">
        <f t="shared" ca="1" si="82"/>
        <v/>
      </c>
      <c r="CZ16" s="79" t="str">
        <f t="shared" ca="1" si="96"/>
        <v/>
      </c>
      <c r="DA16" s="50" t="str">
        <f t="shared" ref="DA16" ca="1" si="615">IFERROR((VLOOKUP($B16,INDIRECT("'"&amp;TEXT(CZ$5,"dd-mm-yy")&amp;"'!$B$8:$AI$1000"),13,0)=$G$6)*1,"")</f>
        <v/>
      </c>
      <c r="DB16" s="81" t="str">
        <f t="shared" ca="1" si="84"/>
        <v/>
      </c>
      <c r="DC16" s="81" t="str">
        <f t="shared" ca="1" si="85"/>
        <v/>
      </c>
      <c r="DD16" s="81" t="str">
        <f t="shared" ca="1" si="86"/>
        <v/>
      </c>
      <c r="DE16" s="81" t="str">
        <f t="shared" ca="1" si="87"/>
        <v/>
      </c>
      <c r="DF16" s="81" t="str">
        <f t="shared" ca="1" si="88"/>
        <v/>
      </c>
      <c r="DG16" s="81" t="str">
        <f t="shared" ca="1" si="89"/>
        <v/>
      </c>
      <c r="DH16" s="81" t="str">
        <f t="shared" ca="1" si="90"/>
        <v/>
      </c>
      <c r="DI16" s="81" t="str">
        <f t="shared" ca="1" si="91"/>
        <v/>
      </c>
      <c r="DJ16" s="51" t="str">
        <f t="shared" ca="1" si="92"/>
        <v/>
      </c>
      <c r="DK16" s="80" t="str">
        <f t="shared" ca="1" si="93"/>
        <v/>
      </c>
      <c r="DL16" s="82" t="str">
        <f t="shared" ca="1" si="94"/>
        <v/>
      </c>
      <c r="DM16" s="83" t="str">
        <f t="shared" ca="1" si="95"/>
        <v/>
      </c>
      <c r="DN16" s="79" t="str">
        <f t="shared" ca="1" si="96"/>
        <v/>
      </c>
      <c r="DO16" s="50" t="str">
        <f t="shared" ref="DO16" ca="1" si="616">IFERROR((VLOOKUP($B16,INDIRECT("'"&amp;TEXT(DN$5,"dd-mm-yy")&amp;"'!$B$8:$AI$1000"),13,0)=$G$6)*1,"")</f>
        <v/>
      </c>
      <c r="DP16" s="81" t="str">
        <f t="shared" ca="1" si="98"/>
        <v/>
      </c>
      <c r="DQ16" s="81" t="str">
        <f t="shared" ca="1" si="99"/>
        <v/>
      </c>
      <c r="DR16" s="81" t="str">
        <f t="shared" ca="1" si="100"/>
        <v/>
      </c>
      <c r="DS16" s="81" t="str">
        <f t="shared" ca="1" si="101"/>
        <v/>
      </c>
      <c r="DT16" s="81" t="str">
        <f t="shared" ca="1" si="102"/>
        <v/>
      </c>
      <c r="DU16" s="81" t="str">
        <f t="shared" ca="1" si="103"/>
        <v/>
      </c>
      <c r="DV16" s="81" t="str">
        <f t="shared" ca="1" si="104"/>
        <v/>
      </c>
      <c r="DW16" s="81" t="str">
        <f t="shared" ca="1" si="105"/>
        <v/>
      </c>
      <c r="DX16" s="51" t="str">
        <f t="shared" ca="1" si="106"/>
        <v/>
      </c>
      <c r="DY16" s="80" t="str">
        <f t="shared" ca="1" si="107"/>
        <v/>
      </c>
      <c r="DZ16" s="82" t="str">
        <f t="shared" ca="1" si="108"/>
        <v/>
      </c>
      <c r="EA16" s="83" t="str">
        <f t="shared" ca="1" si="109"/>
        <v/>
      </c>
      <c r="EB16" s="79" t="str">
        <f t="shared" ca="1" si="96"/>
        <v/>
      </c>
      <c r="EC16" s="50" t="str">
        <f t="shared" ref="EC16" ca="1" si="617">IFERROR((VLOOKUP($B16,INDIRECT("'"&amp;TEXT(EB$5,"dd-mm-yy")&amp;"'!$B$8:$AI$1000"),13,0)=$G$6)*1,"")</f>
        <v/>
      </c>
      <c r="ED16" s="81" t="str">
        <f t="shared" ca="1" si="111"/>
        <v/>
      </c>
      <c r="EE16" s="81" t="str">
        <f t="shared" ca="1" si="112"/>
        <v/>
      </c>
      <c r="EF16" s="81" t="str">
        <f t="shared" ca="1" si="113"/>
        <v/>
      </c>
      <c r="EG16" s="81" t="str">
        <f t="shared" ca="1" si="114"/>
        <v/>
      </c>
      <c r="EH16" s="81" t="str">
        <f t="shared" ca="1" si="115"/>
        <v/>
      </c>
      <c r="EI16" s="81" t="str">
        <f t="shared" ca="1" si="116"/>
        <v/>
      </c>
      <c r="EJ16" s="81" t="str">
        <f t="shared" ca="1" si="117"/>
        <v/>
      </c>
      <c r="EK16" s="81" t="str">
        <f t="shared" ca="1" si="118"/>
        <v/>
      </c>
      <c r="EL16" s="51" t="str">
        <f t="shared" ca="1" si="119"/>
        <v/>
      </c>
      <c r="EM16" s="80" t="str">
        <f t="shared" ca="1" si="120"/>
        <v/>
      </c>
      <c r="EN16" s="82" t="str">
        <f t="shared" ca="1" si="121"/>
        <v/>
      </c>
      <c r="EO16" s="83" t="str">
        <f t="shared" ca="1" si="122"/>
        <v/>
      </c>
      <c r="EP16" s="79" t="str">
        <f t="shared" ca="1" si="96"/>
        <v/>
      </c>
      <c r="EQ16" s="50" t="str">
        <f t="shared" ref="EQ16" ca="1" si="618">IFERROR((VLOOKUP($B16,INDIRECT("'"&amp;TEXT(EP$5,"dd-mm-yy")&amp;"'!$B$8:$AI$1000"),13,0)=$G$6)*1,"")</f>
        <v/>
      </c>
      <c r="ER16" s="81" t="str">
        <f t="shared" ca="1" si="124"/>
        <v/>
      </c>
      <c r="ES16" s="81" t="str">
        <f t="shared" ca="1" si="125"/>
        <v/>
      </c>
      <c r="ET16" s="81" t="str">
        <f t="shared" ca="1" si="126"/>
        <v/>
      </c>
      <c r="EU16" s="81" t="str">
        <f t="shared" ca="1" si="127"/>
        <v/>
      </c>
      <c r="EV16" s="81" t="str">
        <f t="shared" ca="1" si="128"/>
        <v/>
      </c>
      <c r="EW16" s="81" t="str">
        <f t="shared" ca="1" si="129"/>
        <v/>
      </c>
      <c r="EX16" s="81" t="str">
        <f t="shared" ca="1" si="130"/>
        <v/>
      </c>
      <c r="EY16" s="81" t="str">
        <f t="shared" ca="1" si="131"/>
        <v/>
      </c>
      <c r="EZ16" s="51" t="str">
        <f t="shared" ca="1" si="132"/>
        <v/>
      </c>
      <c r="FA16" s="80" t="str">
        <f t="shared" ca="1" si="133"/>
        <v/>
      </c>
      <c r="FB16" s="82" t="str">
        <f t="shared" ca="1" si="134"/>
        <v/>
      </c>
      <c r="FC16" s="83" t="str">
        <f t="shared" ca="1" si="135"/>
        <v/>
      </c>
      <c r="FD16" s="79" t="str">
        <f t="shared" ca="1" si="417"/>
        <v/>
      </c>
      <c r="FE16" s="50" t="str">
        <f t="shared" ref="FE16" ca="1" si="619">IFERROR((VLOOKUP($B16,INDIRECT("'"&amp;TEXT(FD$5,"dd-mm-yy")&amp;"'!$B$8:$AI$1000"),13,0)=$G$6)*1,"")</f>
        <v/>
      </c>
      <c r="FF16" s="81" t="str">
        <f t="shared" ca="1" si="137"/>
        <v/>
      </c>
      <c r="FG16" s="81" t="str">
        <f t="shared" ca="1" si="138"/>
        <v/>
      </c>
      <c r="FH16" s="81" t="str">
        <f t="shared" ca="1" si="139"/>
        <v/>
      </c>
      <c r="FI16" s="81" t="str">
        <f t="shared" ca="1" si="140"/>
        <v/>
      </c>
      <c r="FJ16" s="81" t="str">
        <f t="shared" ca="1" si="141"/>
        <v/>
      </c>
      <c r="FK16" s="81" t="str">
        <f t="shared" ca="1" si="142"/>
        <v/>
      </c>
      <c r="FL16" s="81" t="str">
        <f t="shared" ca="1" si="143"/>
        <v/>
      </c>
      <c r="FM16" s="81" t="str">
        <f t="shared" ca="1" si="144"/>
        <v/>
      </c>
      <c r="FN16" s="51" t="str">
        <f t="shared" ca="1" si="145"/>
        <v/>
      </c>
      <c r="FO16" s="80" t="str">
        <f t="shared" ca="1" si="146"/>
        <v/>
      </c>
      <c r="FP16" s="82" t="str">
        <f t="shared" ca="1" si="147"/>
        <v/>
      </c>
      <c r="FQ16" s="83" t="str">
        <f t="shared" ca="1" si="148"/>
        <v/>
      </c>
      <c r="FR16" s="79" t="str">
        <f t="shared" ca="1" si="417"/>
        <v/>
      </c>
      <c r="FS16" s="50" t="str">
        <f t="shared" ref="FS16" ca="1" si="620">IFERROR((VLOOKUP($B16,INDIRECT("'"&amp;TEXT(FR$5,"dd-mm-yy")&amp;"'!$B$8:$AI$1000"),13,0)=$G$6)*1,"")</f>
        <v/>
      </c>
      <c r="FT16" s="81" t="str">
        <f t="shared" ca="1" si="151"/>
        <v/>
      </c>
      <c r="FU16" s="81" t="str">
        <f t="shared" ca="1" si="152"/>
        <v/>
      </c>
      <c r="FV16" s="81" t="str">
        <f t="shared" ca="1" si="153"/>
        <v/>
      </c>
      <c r="FW16" s="81" t="str">
        <f t="shared" ca="1" si="154"/>
        <v/>
      </c>
      <c r="FX16" s="81" t="str">
        <f t="shared" ca="1" si="155"/>
        <v/>
      </c>
      <c r="FY16" s="81" t="str">
        <f t="shared" ca="1" si="156"/>
        <v/>
      </c>
      <c r="FZ16" s="81" t="str">
        <f t="shared" ca="1" si="157"/>
        <v/>
      </c>
      <c r="GA16" s="81" t="str">
        <f t="shared" ca="1" si="158"/>
        <v/>
      </c>
      <c r="GB16" s="51" t="str">
        <f t="shared" ca="1" si="159"/>
        <v/>
      </c>
      <c r="GC16" s="80" t="str">
        <f t="shared" ca="1" si="160"/>
        <v/>
      </c>
      <c r="GD16" s="82" t="str">
        <f t="shared" ca="1" si="161"/>
        <v/>
      </c>
      <c r="GE16" s="83" t="str">
        <f t="shared" ca="1" si="162"/>
        <v/>
      </c>
      <c r="GF16" s="79" t="str">
        <f t="shared" ca="1" si="417"/>
        <v/>
      </c>
      <c r="GG16" s="50" t="str">
        <f t="shared" ref="GG16" ca="1" si="621">IFERROR((VLOOKUP($B16,INDIRECT("'"&amp;TEXT(GF$5,"dd-mm-yy")&amp;"'!$B$8:$AI$1000"),13,0)=$G$6)*1,"")</f>
        <v/>
      </c>
      <c r="GH16" s="81" t="str">
        <f t="shared" ca="1" si="164"/>
        <v/>
      </c>
      <c r="GI16" s="81" t="str">
        <f t="shared" ca="1" si="165"/>
        <v/>
      </c>
      <c r="GJ16" s="81" t="str">
        <f t="shared" ca="1" si="166"/>
        <v/>
      </c>
      <c r="GK16" s="81" t="str">
        <f t="shared" ca="1" si="167"/>
        <v/>
      </c>
      <c r="GL16" s="81" t="str">
        <f t="shared" ca="1" si="168"/>
        <v/>
      </c>
      <c r="GM16" s="81" t="str">
        <f t="shared" ca="1" si="169"/>
        <v/>
      </c>
      <c r="GN16" s="81" t="str">
        <f t="shared" ca="1" si="170"/>
        <v/>
      </c>
      <c r="GO16" s="81" t="str">
        <f t="shared" ca="1" si="171"/>
        <v/>
      </c>
      <c r="GP16" s="51" t="str">
        <f t="shared" ca="1" si="172"/>
        <v/>
      </c>
      <c r="GQ16" s="80" t="str">
        <f t="shared" ca="1" si="173"/>
        <v/>
      </c>
      <c r="GR16" s="82" t="str">
        <f t="shared" ca="1" si="174"/>
        <v/>
      </c>
      <c r="GS16" s="83" t="str">
        <f t="shared" ca="1" si="175"/>
        <v/>
      </c>
      <c r="GT16" s="79" t="str">
        <f t="shared" ca="1" si="417"/>
        <v/>
      </c>
      <c r="GU16" s="50" t="str">
        <f t="shared" ref="GU16" ca="1" si="622">IFERROR((VLOOKUP($B16,INDIRECT("'"&amp;TEXT(GT$5,"dd-mm-yy")&amp;"'!$B$8:$AI$1000"),13,0)=$G$6)*1,"")</f>
        <v/>
      </c>
      <c r="GV16" s="81" t="str">
        <f t="shared" ca="1" si="177"/>
        <v/>
      </c>
      <c r="GW16" s="81" t="str">
        <f t="shared" ca="1" si="178"/>
        <v/>
      </c>
      <c r="GX16" s="81" t="str">
        <f t="shared" ca="1" si="179"/>
        <v/>
      </c>
      <c r="GY16" s="81" t="str">
        <f t="shared" ca="1" si="180"/>
        <v/>
      </c>
      <c r="GZ16" s="81" t="str">
        <f t="shared" ca="1" si="181"/>
        <v/>
      </c>
      <c r="HA16" s="81" t="str">
        <f t="shared" ca="1" si="182"/>
        <v/>
      </c>
      <c r="HB16" s="81" t="str">
        <f t="shared" ca="1" si="183"/>
        <v/>
      </c>
      <c r="HC16" s="81" t="str">
        <f t="shared" ca="1" si="184"/>
        <v/>
      </c>
      <c r="HD16" s="51" t="str">
        <f t="shared" ca="1" si="185"/>
        <v/>
      </c>
      <c r="HE16" s="80" t="str">
        <f t="shared" ca="1" si="186"/>
        <v/>
      </c>
      <c r="HF16" s="82" t="str">
        <f t="shared" ca="1" si="187"/>
        <v/>
      </c>
      <c r="HG16" s="83" t="str">
        <f t="shared" ca="1" si="188"/>
        <v/>
      </c>
      <c r="HH16" s="79" t="str">
        <f t="shared" ca="1" si="417"/>
        <v/>
      </c>
      <c r="HI16" s="50" t="str">
        <f t="shared" ref="HI16" ca="1" si="623">IFERROR((VLOOKUP($B16,INDIRECT("'"&amp;TEXT(HH$5,"dd-mm-yy")&amp;"'!$B$8:$AI$1000"),13,0)=$G$6)*1,"")</f>
        <v/>
      </c>
      <c r="HJ16" s="81" t="str">
        <f t="shared" ca="1" si="190"/>
        <v/>
      </c>
      <c r="HK16" s="81" t="str">
        <f t="shared" ca="1" si="191"/>
        <v/>
      </c>
      <c r="HL16" s="81" t="str">
        <f t="shared" ca="1" si="192"/>
        <v/>
      </c>
      <c r="HM16" s="81" t="str">
        <f t="shared" ca="1" si="193"/>
        <v/>
      </c>
      <c r="HN16" s="81" t="str">
        <f t="shared" ca="1" si="194"/>
        <v/>
      </c>
      <c r="HO16" s="81" t="str">
        <f t="shared" ca="1" si="195"/>
        <v/>
      </c>
      <c r="HP16" s="81" t="str">
        <f t="shared" ca="1" si="196"/>
        <v/>
      </c>
      <c r="HQ16" s="81" t="str">
        <f t="shared" ca="1" si="197"/>
        <v/>
      </c>
      <c r="HR16" s="51" t="str">
        <f t="shared" ca="1" si="198"/>
        <v/>
      </c>
      <c r="HS16" s="80" t="str">
        <f t="shared" ca="1" si="199"/>
        <v/>
      </c>
      <c r="HT16" s="82" t="str">
        <f t="shared" ca="1" si="200"/>
        <v/>
      </c>
      <c r="HU16" s="83" t="str">
        <f t="shared" ca="1" si="201"/>
        <v/>
      </c>
      <c r="HV16" s="79" t="str">
        <f t="shared" ca="1" si="149"/>
        <v/>
      </c>
      <c r="HW16" s="50" t="str">
        <f t="shared" ref="HW16" ca="1" si="624">IFERROR((VLOOKUP($B16,INDIRECT("'"&amp;TEXT(HV$5,"dd-mm-yy")&amp;"'!$B$8:$AI$1000"),13,0)=$G$6)*1,"")</f>
        <v/>
      </c>
      <c r="HX16" s="81" t="str">
        <f t="shared" ca="1" si="203"/>
        <v/>
      </c>
      <c r="HY16" s="81" t="str">
        <f t="shared" ca="1" si="204"/>
        <v/>
      </c>
      <c r="HZ16" s="81" t="str">
        <f t="shared" ca="1" si="205"/>
        <v/>
      </c>
      <c r="IA16" s="81" t="str">
        <f t="shared" ca="1" si="206"/>
        <v/>
      </c>
      <c r="IB16" s="81" t="str">
        <f t="shared" ca="1" si="207"/>
        <v/>
      </c>
      <c r="IC16" s="81" t="str">
        <f t="shared" ca="1" si="208"/>
        <v/>
      </c>
      <c r="ID16" s="81" t="str">
        <f t="shared" ca="1" si="209"/>
        <v/>
      </c>
      <c r="IE16" s="81" t="str">
        <f t="shared" ca="1" si="210"/>
        <v/>
      </c>
      <c r="IF16" s="51" t="str">
        <f t="shared" ca="1" si="211"/>
        <v/>
      </c>
      <c r="IG16" s="80" t="str">
        <f t="shared" ca="1" si="212"/>
        <v/>
      </c>
      <c r="IH16" s="82" t="str">
        <f t="shared" ca="1" si="213"/>
        <v/>
      </c>
      <c r="II16" s="83" t="str">
        <f t="shared" ca="1" si="214"/>
        <v/>
      </c>
      <c r="IJ16" s="79" t="str">
        <f t="shared" ca="1" si="215"/>
        <v/>
      </c>
      <c r="IK16" s="50" t="str">
        <f t="shared" ref="IK16" ca="1" si="625">IFERROR((VLOOKUP($B16,INDIRECT("'"&amp;TEXT(IJ$5,"dd-mm-yy")&amp;"'!$B$8:$AI$1000"),13,0)=$G$6)*1,"")</f>
        <v/>
      </c>
      <c r="IL16" s="81" t="str">
        <f t="shared" ca="1" si="217"/>
        <v/>
      </c>
      <c r="IM16" s="81" t="str">
        <f t="shared" ca="1" si="218"/>
        <v/>
      </c>
      <c r="IN16" s="81" t="str">
        <f t="shared" ca="1" si="219"/>
        <v/>
      </c>
      <c r="IO16" s="81" t="str">
        <f t="shared" ca="1" si="220"/>
        <v/>
      </c>
      <c r="IP16" s="81" t="str">
        <f t="shared" ca="1" si="221"/>
        <v/>
      </c>
      <c r="IQ16" s="81" t="str">
        <f t="shared" ca="1" si="222"/>
        <v/>
      </c>
      <c r="IR16" s="81" t="str">
        <f t="shared" ca="1" si="223"/>
        <v/>
      </c>
      <c r="IS16" s="81" t="str">
        <f t="shared" ca="1" si="224"/>
        <v/>
      </c>
      <c r="IT16" s="51" t="str">
        <f t="shared" ca="1" si="225"/>
        <v/>
      </c>
      <c r="IU16" s="80" t="str">
        <f t="shared" ca="1" si="226"/>
        <v/>
      </c>
      <c r="IV16" s="82" t="str">
        <f t="shared" ca="1" si="227"/>
        <v/>
      </c>
      <c r="IW16" s="83" t="str">
        <f t="shared" ca="1" si="228"/>
        <v/>
      </c>
      <c r="IX16" s="79" t="str">
        <f t="shared" ca="1" si="215"/>
        <v/>
      </c>
      <c r="IY16" s="50" t="str">
        <f t="shared" ref="IY16" ca="1" si="626">IFERROR((VLOOKUP($B16,INDIRECT("'"&amp;TEXT(IX$5,"dd-mm-yy")&amp;"'!$B$8:$AI$1000"),13,0)=$G$6)*1,"")</f>
        <v/>
      </c>
      <c r="IZ16" s="81" t="str">
        <f t="shared" ca="1" si="230"/>
        <v/>
      </c>
      <c r="JA16" s="81" t="str">
        <f t="shared" ca="1" si="231"/>
        <v/>
      </c>
      <c r="JB16" s="81" t="str">
        <f t="shared" ca="1" si="232"/>
        <v/>
      </c>
      <c r="JC16" s="81" t="str">
        <f t="shared" ca="1" si="233"/>
        <v/>
      </c>
      <c r="JD16" s="81" t="str">
        <f t="shared" ca="1" si="234"/>
        <v/>
      </c>
      <c r="JE16" s="81" t="str">
        <f t="shared" ca="1" si="235"/>
        <v/>
      </c>
      <c r="JF16" s="81" t="str">
        <f t="shared" ca="1" si="236"/>
        <v/>
      </c>
      <c r="JG16" s="81" t="str">
        <f t="shared" ca="1" si="237"/>
        <v/>
      </c>
      <c r="JH16" s="51" t="str">
        <f t="shared" ca="1" si="238"/>
        <v/>
      </c>
      <c r="JI16" s="80" t="str">
        <f t="shared" ca="1" si="239"/>
        <v/>
      </c>
      <c r="JJ16" s="82" t="str">
        <f t="shared" ca="1" si="240"/>
        <v/>
      </c>
      <c r="JK16" s="83" t="str">
        <f t="shared" ca="1" si="241"/>
        <v/>
      </c>
      <c r="JL16" s="79" t="str">
        <f t="shared" ca="1" si="215"/>
        <v/>
      </c>
      <c r="JM16" s="50" t="str">
        <f t="shared" ref="JM16" ca="1" si="627">IFERROR((VLOOKUP($B16,INDIRECT("'"&amp;TEXT(JL$5,"dd-mm-yy")&amp;"'!$B$8:$AI$1000"),13,0)=$G$6)*1,"")</f>
        <v/>
      </c>
      <c r="JN16" s="81" t="str">
        <f t="shared" ca="1" si="243"/>
        <v/>
      </c>
      <c r="JO16" s="81" t="str">
        <f t="shared" ca="1" si="244"/>
        <v/>
      </c>
      <c r="JP16" s="81" t="str">
        <f t="shared" ca="1" si="245"/>
        <v/>
      </c>
      <c r="JQ16" s="81" t="str">
        <f t="shared" ca="1" si="246"/>
        <v/>
      </c>
      <c r="JR16" s="81" t="str">
        <f t="shared" ca="1" si="247"/>
        <v/>
      </c>
      <c r="JS16" s="81" t="str">
        <f t="shared" ca="1" si="248"/>
        <v/>
      </c>
      <c r="JT16" s="81" t="str">
        <f t="shared" ca="1" si="249"/>
        <v/>
      </c>
      <c r="JU16" s="81" t="str">
        <f t="shared" ca="1" si="250"/>
        <v/>
      </c>
      <c r="JV16" s="51" t="str">
        <f t="shared" ca="1" si="251"/>
        <v/>
      </c>
      <c r="JW16" s="80" t="str">
        <f t="shared" ca="1" si="252"/>
        <v/>
      </c>
      <c r="JX16" s="82" t="str">
        <f t="shared" ca="1" si="253"/>
        <v/>
      </c>
      <c r="JY16" s="83" t="str">
        <f t="shared" ca="1" si="254"/>
        <v/>
      </c>
      <c r="JZ16" s="79" t="str">
        <f t="shared" ca="1" si="215"/>
        <v/>
      </c>
      <c r="KA16" s="50" t="str">
        <f t="shared" ref="KA16" ca="1" si="628">IFERROR((VLOOKUP($B16,INDIRECT("'"&amp;TEXT(JZ$5,"dd-mm-yy")&amp;"'!$B$8:$AI$1000"),13,0)=$G$6)*1,"")</f>
        <v/>
      </c>
      <c r="KB16" s="81" t="str">
        <f t="shared" ca="1" si="256"/>
        <v/>
      </c>
      <c r="KC16" s="81" t="str">
        <f t="shared" ca="1" si="257"/>
        <v/>
      </c>
      <c r="KD16" s="81" t="str">
        <f t="shared" ca="1" si="258"/>
        <v/>
      </c>
      <c r="KE16" s="81" t="str">
        <f t="shared" ca="1" si="259"/>
        <v/>
      </c>
      <c r="KF16" s="81" t="str">
        <f t="shared" ca="1" si="260"/>
        <v/>
      </c>
      <c r="KG16" s="81" t="str">
        <f t="shared" ca="1" si="261"/>
        <v/>
      </c>
      <c r="KH16" s="81" t="str">
        <f t="shared" ca="1" si="262"/>
        <v/>
      </c>
      <c r="KI16" s="81" t="str">
        <f t="shared" ca="1" si="263"/>
        <v/>
      </c>
      <c r="KJ16" s="51" t="str">
        <f t="shared" ca="1" si="264"/>
        <v/>
      </c>
      <c r="KK16" s="80" t="str">
        <f t="shared" ca="1" si="265"/>
        <v/>
      </c>
      <c r="KL16" s="82" t="str">
        <f t="shared" ca="1" si="266"/>
        <v/>
      </c>
      <c r="KM16" s="83" t="str">
        <f t="shared" ca="1" si="267"/>
        <v/>
      </c>
      <c r="KN16" s="79" t="str">
        <f t="shared" ca="1" si="428"/>
        <v/>
      </c>
      <c r="KO16" s="50" t="str">
        <f t="shared" ref="KO16" ca="1" si="629">IFERROR((VLOOKUP($B16,INDIRECT("'"&amp;TEXT(KN$5,"dd-mm-yy")&amp;"'!$B$8:$AI$1000"),13,0)=$G$6)*1,"")</f>
        <v/>
      </c>
      <c r="KP16" s="81" t="str">
        <f t="shared" ca="1" si="269"/>
        <v/>
      </c>
      <c r="KQ16" s="81" t="str">
        <f t="shared" ca="1" si="270"/>
        <v/>
      </c>
      <c r="KR16" s="81" t="str">
        <f t="shared" ca="1" si="271"/>
        <v/>
      </c>
      <c r="KS16" s="81" t="str">
        <f t="shared" ca="1" si="272"/>
        <v/>
      </c>
      <c r="KT16" s="81" t="str">
        <f t="shared" ca="1" si="273"/>
        <v/>
      </c>
      <c r="KU16" s="81" t="str">
        <f t="shared" ca="1" si="274"/>
        <v/>
      </c>
      <c r="KV16" s="81" t="str">
        <f t="shared" ca="1" si="275"/>
        <v/>
      </c>
      <c r="KW16" s="81" t="str">
        <f t="shared" ca="1" si="276"/>
        <v/>
      </c>
      <c r="KX16" s="51" t="str">
        <f t="shared" ca="1" si="277"/>
        <v/>
      </c>
      <c r="KY16" s="80" t="str">
        <f t="shared" ca="1" si="278"/>
        <v/>
      </c>
      <c r="KZ16" s="82" t="str">
        <f t="shared" ca="1" si="279"/>
        <v/>
      </c>
      <c r="LA16" s="83" t="str">
        <f t="shared" ca="1" si="280"/>
        <v/>
      </c>
      <c r="LB16" s="79" t="str">
        <f t="shared" ca="1" si="428"/>
        <v/>
      </c>
      <c r="LC16" s="50" t="str">
        <f t="shared" ref="LC16" ca="1" si="630">IFERROR((VLOOKUP($B16,INDIRECT("'"&amp;TEXT(LB$5,"dd-mm-yy")&amp;"'!$B$8:$AI$1000"),13,0)=$G$6)*1,"")</f>
        <v/>
      </c>
      <c r="LD16" s="81" t="str">
        <f t="shared" ca="1" si="283"/>
        <v/>
      </c>
      <c r="LE16" s="81" t="str">
        <f t="shared" ca="1" si="284"/>
        <v/>
      </c>
      <c r="LF16" s="81" t="str">
        <f t="shared" ca="1" si="285"/>
        <v/>
      </c>
      <c r="LG16" s="81" t="str">
        <f t="shared" ca="1" si="286"/>
        <v/>
      </c>
      <c r="LH16" s="81" t="str">
        <f t="shared" ca="1" si="287"/>
        <v/>
      </c>
      <c r="LI16" s="81" t="str">
        <f t="shared" ca="1" si="288"/>
        <v/>
      </c>
      <c r="LJ16" s="81" t="str">
        <f t="shared" ca="1" si="289"/>
        <v/>
      </c>
      <c r="LK16" s="81" t="str">
        <f t="shared" ca="1" si="290"/>
        <v/>
      </c>
      <c r="LL16" s="51" t="str">
        <f t="shared" ca="1" si="291"/>
        <v/>
      </c>
      <c r="LM16" s="80" t="str">
        <f t="shared" ca="1" si="292"/>
        <v/>
      </c>
      <c r="LN16" s="82" t="str">
        <f t="shared" ca="1" si="293"/>
        <v/>
      </c>
      <c r="LO16" s="83" t="str">
        <f t="shared" ca="1" si="294"/>
        <v/>
      </c>
      <c r="LP16" s="79" t="str">
        <f t="shared" ca="1" si="428"/>
        <v/>
      </c>
      <c r="LQ16" s="50" t="str">
        <f t="shared" ref="LQ16" ca="1" si="631">IFERROR((VLOOKUP($B16,INDIRECT("'"&amp;TEXT(LP$5,"dd-mm-yy")&amp;"'!$B$8:$AI$1000"),13,0)=$G$6)*1,"")</f>
        <v/>
      </c>
      <c r="LR16" s="81" t="str">
        <f t="shared" ca="1" si="296"/>
        <v/>
      </c>
      <c r="LS16" s="81" t="str">
        <f t="shared" ca="1" si="297"/>
        <v/>
      </c>
      <c r="LT16" s="81" t="str">
        <f t="shared" ca="1" si="298"/>
        <v/>
      </c>
      <c r="LU16" s="81" t="str">
        <f t="shared" ca="1" si="299"/>
        <v/>
      </c>
      <c r="LV16" s="81" t="str">
        <f t="shared" ca="1" si="300"/>
        <v/>
      </c>
      <c r="LW16" s="81" t="str">
        <f t="shared" ca="1" si="301"/>
        <v/>
      </c>
      <c r="LX16" s="81" t="str">
        <f t="shared" ca="1" si="302"/>
        <v/>
      </c>
      <c r="LY16" s="81" t="str">
        <f t="shared" ca="1" si="303"/>
        <v/>
      </c>
      <c r="LZ16" s="51" t="str">
        <f t="shared" ca="1" si="304"/>
        <v/>
      </c>
      <c r="MA16" s="80" t="str">
        <f t="shared" ca="1" si="305"/>
        <v/>
      </c>
      <c r="MB16" s="82" t="str">
        <f t="shared" ca="1" si="306"/>
        <v/>
      </c>
      <c r="MC16" s="83" t="str">
        <f t="shared" ca="1" si="307"/>
        <v/>
      </c>
      <c r="MD16" s="79" t="str">
        <f t="shared" ca="1" si="428"/>
        <v/>
      </c>
      <c r="ME16" s="50" t="str">
        <f t="shared" ref="ME16" ca="1" si="632">IFERROR((VLOOKUP($B16,INDIRECT("'"&amp;TEXT(MD$5,"dd-mm-yy")&amp;"'!$B$8:$AI$1000"),13,0)=$G$6)*1,"")</f>
        <v/>
      </c>
      <c r="MF16" s="81" t="str">
        <f t="shared" ca="1" si="309"/>
        <v/>
      </c>
      <c r="MG16" s="81" t="str">
        <f t="shared" ca="1" si="310"/>
        <v/>
      </c>
      <c r="MH16" s="81" t="str">
        <f t="shared" ca="1" si="311"/>
        <v/>
      </c>
      <c r="MI16" s="81" t="str">
        <f t="shared" ca="1" si="312"/>
        <v/>
      </c>
      <c r="MJ16" s="81" t="str">
        <f t="shared" ca="1" si="313"/>
        <v/>
      </c>
      <c r="MK16" s="81" t="str">
        <f t="shared" ca="1" si="314"/>
        <v/>
      </c>
      <c r="ML16" s="81" t="str">
        <f t="shared" ca="1" si="315"/>
        <v/>
      </c>
      <c r="MM16" s="81" t="str">
        <f t="shared" ca="1" si="316"/>
        <v/>
      </c>
      <c r="MN16" s="51" t="str">
        <f t="shared" ca="1" si="317"/>
        <v/>
      </c>
      <c r="MO16" s="80" t="str">
        <f t="shared" ca="1" si="318"/>
        <v/>
      </c>
      <c r="MP16" s="82" t="str">
        <f t="shared" ca="1" si="319"/>
        <v/>
      </c>
      <c r="MQ16" s="83" t="str">
        <f t="shared" ca="1" si="320"/>
        <v/>
      </c>
      <c r="MR16" s="79" t="str">
        <f t="shared" ca="1" si="428"/>
        <v/>
      </c>
      <c r="MS16" s="50" t="str">
        <f t="shared" ref="MS16" ca="1" si="633">IFERROR((VLOOKUP($B16,INDIRECT("'"&amp;TEXT(MR$5,"dd-mm-yy")&amp;"'!$B$8:$AI$1000"),13,0)=$G$6)*1,"")</f>
        <v/>
      </c>
      <c r="MT16" s="81" t="str">
        <f t="shared" ca="1" si="322"/>
        <v/>
      </c>
      <c r="MU16" s="81" t="str">
        <f t="shared" ca="1" si="323"/>
        <v/>
      </c>
      <c r="MV16" s="81" t="str">
        <f t="shared" ca="1" si="324"/>
        <v/>
      </c>
      <c r="MW16" s="81" t="str">
        <f t="shared" ca="1" si="325"/>
        <v/>
      </c>
      <c r="MX16" s="81" t="str">
        <f t="shared" ca="1" si="326"/>
        <v/>
      </c>
      <c r="MY16" s="81" t="str">
        <f t="shared" ca="1" si="327"/>
        <v/>
      </c>
      <c r="MZ16" s="81" t="str">
        <f t="shared" ca="1" si="328"/>
        <v/>
      </c>
      <c r="NA16" s="81" t="str">
        <f t="shared" ca="1" si="329"/>
        <v/>
      </c>
      <c r="NB16" s="51" t="str">
        <f t="shared" ca="1" si="330"/>
        <v/>
      </c>
      <c r="NC16" s="80" t="str">
        <f t="shared" ca="1" si="331"/>
        <v/>
      </c>
      <c r="ND16" s="82" t="str">
        <f t="shared" ca="1" si="332"/>
        <v/>
      </c>
      <c r="NE16" s="83" t="str">
        <f t="shared" ca="1" si="333"/>
        <v/>
      </c>
      <c r="NF16" s="79" t="str">
        <f t="shared" ca="1" si="281"/>
        <v/>
      </c>
      <c r="NG16" s="50" t="str">
        <f t="shared" ref="NG16" ca="1" si="634">IFERROR((VLOOKUP($B16,INDIRECT("'"&amp;TEXT(NF$5,"dd-mm-yy")&amp;"'!$B$8:$AI$1000"),13,0)=$G$6)*1,"")</f>
        <v/>
      </c>
      <c r="NH16" s="81" t="str">
        <f t="shared" ca="1" si="335"/>
        <v/>
      </c>
      <c r="NI16" s="81" t="str">
        <f t="shared" ca="1" si="336"/>
        <v/>
      </c>
      <c r="NJ16" s="81" t="str">
        <f t="shared" ca="1" si="337"/>
        <v/>
      </c>
      <c r="NK16" s="81" t="str">
        <f t="shared" ca="1" si="338"/>
        <v/>
      </c>
      <c r="NL16" s="81" t="str">
        <f t="shared" ca="1" si="339"/>
        <v/>
      </c>
      <c r="NM16" s="81" t="str">
        <f t="shared" ca="1" si="340"/>
        <v/>
      </c>
      <c r="NN16" s="81" t="str">
        <f t="shared" ca="1" si="341"/>
        <v/>
      </c>
      <c r="NO16" s="81" t="str">
        <f t="shared" ca="1" si="342"/>
        <v/>
      </c>
      <c r="NP16" s="51" t="str">
        <f t="shared" ca="1" si="343"/>
        <v/>
      </c>
      <c r="NQ16" s="80" t="str">
        <f t="shared" ca="1" si="344"/>
        <v/>
      </c>
      <c r="NR16" s="82" t="str">
        <f t="shared" ca="1" si="345"/>
        <v/>
      </c>
      <c r="NS16" s="83" t="str">
        <f t="shared" ca="1" si="346"/>
        <v/>
      </c>
      <c r="NT16" s="79" t="str">
        <f t="shared" ca="1" si="347"/>
        <v/>
      </c>
      <c r="NU16" s="50" t="str">
        <f t="shared" ref="NU16" ca="1" si="635">IFERROR((VLOOKUP($B16,INDIRECT("'"&amp;TEXT(NT$5,"dd-mm-yy")&amp;"'!$B$8:$AI$1000"),13,0)=$G$6)*1,"")</f>
        <v/>
      </c>
      <c r="NV16" s="81" t="str">
        <f t="shared" ca="1" si="349"/>
        <v/>
      </c>
      <c r="NW16" s="81" t="str">
        <f t="shared" ca="1" si="350"/>
        <v/>
      </c>
      <c r="NX16" s="81" t="str">
        <f t="shared" ca="1" si="351"/>
        <v/>
      </c>
      <c r="NY16" s="81" t="str">
        <f t="shared" ca="1" si="352"/>
        <v/>
      </c>
      <c r="NZ16" s="81" t="str">
        <f t="shared" ca="1" si="353"/>
        <v/>
      </c>
      <c r="OA16" s="81" t="str">
        <f t="shared" ca="1" si="354"/>
        <v/>
      </c>
      <c r="OB16" s="81" t="str">
        <f t="shared" ca="1" si="355"/>
        <v/>
      </c>
      <c r="OC16" s="81" t="str">
        <f t="shared" ca="1" si="356"/>
        <v/>
      </c>
      <c r="OD16" s="51" t="str">
        <f t="shared" ca="1" si="357"/>
        <v/>
      </c>
      <c r="OE16" s="80" t="str">
        <f t="shared" ca="1" si="358"/>
        <v/>
      </c>
      <c r="OF16" s="82" t="str">
        <f t="shared" ca="1" si="359"/>
        <v/>
      </c>
      <c r="OG16" s="83" t="str">
        <f t="shared" ca="1" si="360"/>
        <v/>
      </c>
      <c r="OH16" s="79" t="str">
        <f t="shared" ca="1" si="347"/>
        <v/>
      </c>
      <c r="OI16" s="50" t="str">
        <f t="shared" ref="OI16" ca="1" si="636">IFERROR((VLOOKUP($B16,INDIRECT("'"&amp;TEXT(OH$5,"dd-mm-yy")&amp;"'!$B$8:$AI$1000"),13,0)=$G$6)*1,"")</f>
        <v/>
      </c>
      <c r="OJ16" s="81" t="str">
        <f t="shared" ca="1" si="362"/>
        <v/>
      </c>
      <c r="OK16" s="81" t="str">
        <f t="shared" ca="1" si="363"/>
        <v/>
      </c>
      <c r="OL16" s="81" t="str">
        <f t="shared" ca="1" si="364"/>
        <v/>
      </c>
      <c r="OM16" s="81" t="str">
        <f t="shared" ca="1" si="365"/>
        <v/>
      </c>
      <c r="ON16" s="81" t="str">
        <f t="shared" ca="1" si="366"/>
        <v/>
      </c>
      <c r="OO16" s="81" t="str">
        <f t="shared" ca="1" si="367"/>
        <v/>
      </c>
      <c r="OP16" s="81" t="str">
        <f t="shared" ca="1" si="368"/>
        <v/>
      </c>
      <c r="OQ16" s="81" t="str">
        <f t="shared" ca="1" si="369"/>
        <v/>
      </c>
      <c r="OR16" s="51" t="str">
        <f t="shared" ca="1" si="370"/>
        <v/>
      </c>
      <c r="OS16" s="80" t="str">
        <f t="shared" ca="1" si="371"/>
        <v/>
      </c>
      <c r="OT16" s="82" t="str">
        <f t="shared" ca="1" si="372"/>
        <v/>
      </c>
      <c r="OU16" s="83" t="str">
        <f t="shared" ca="1" si="373"/>
        <v/>
      </c>
      <c r="OV16" s="79" t="str">
        <f t="shared" ca="1" si="347"/>
        <v/>
      </c>
      <c r="OW16" s="50" t="str">
        <f t="shared" ref="OW16" ca="1" si="637">IFERROR((VLOOKUP($B16,INDIRECT("'"&amp;TEXT(OV$5,"dd-mm-yy")&amp;"'!$B$8:$AI$1000"),13,0)=$G$6)*1,"")</f>
        <v/>
      </c>
      <c r="OX16" s="81" t="str">
        <f t="shared" ca="1" si="375"/>
        <v/>
      </c>
      <c r="OY16" s="81" t="str">
        <f t="shared" ca="1" si="376"/>
        <v/>
      </c>
      <c r="OZ16" s="81" t="str">
        <f t="shared" ca="1" si="377"/>
        <v/>
      </c>
      <c r="PA16" s="81" t="str">
        <f t="shared" ca="1" si="378"/>
        <v/>
      </c>
      <c r="PB16" s="81" t="str">
        <f t="shared" ca="1" si="379"/>
        <v/>
      </c>
      <c r="PC16" s="81" t="str">
        <f t="shared" ca="1" si="380"/>
        <v/>
      </c>
      <c r="PD16" s="81" t="str">
        <f t="shared" ca="1" si="381"/>
        <v/>
      </c>
      <c r="PE16" s="81" t="str">
        <f t="shared" ca="1" si="382"/>
        <v/>
      </c>
      <c r="PF16" s="51" t="str">
        <f t="shared" ca="1" si="383"/>
        <v/>
      </c>
      <c r="PG16" s="80" t="str">
        <f t="shared" ca="1" si="384"/>
        <v/>
      </c>
      <c r="PH16" s="82" t="str">
        <f t="shared" ca="1" si="385"/>
        <v/>
      </c>
      <c r="PI16" s="83" t="str">
        <f t="shared" ca="1" si="386"/>
        <v/>
      </c>
      <c r="PJ16" s="79" t="str">
        <f t="shared" ca="1" si="347"/>
        <v/>
      </c>
      <c r="PK16" s="50" t="str">
        <f t="shared" ref="PK16" ca="1" si="638">IFERROR((VLOOKUP($B16,INDIRECT("'"&amp;TEXT(PJ$5,"dd-mm-yy")&amp;"'!$B$8:$AI$1000"),13,0)=$G$6)*1,"")</f>
        <v/>
      </c>
      <c r="PL16" s="81" t="str">
        <f t="shared" ca="1" si="388"/>
        <v/>
      </c>
      <c r="PM16" s="81" t="str">
        <f t="shared" ca="1" si="389"/>
        <v/>
      </c>
      <c r="PN16" s="81" t="str">
        <f t="shared" ca="1" si="390"/>
        <v/>
      </c>
      <c r="PO16" s="81" t="str">
        <f t="shared" ca="1" si="391"/>
        <v/>
      </c>
      <c r="PP16" s="81" t="str">
        <f t="shared" ca="1" si="392"/>
        <v/>
      </c>
      <c r="PQ16" s="81" t="str">
        <f t="shared" ca="1" si="393"/>
        <v/>
      </c>
      <c r="PR16" s="81" t="str">
        <f t="shared" ca="1" si="394"/>
        <v/>
      </c>
      <c r="PS16" s="81" t="str">
        <f t="shared" ca="1" si="395"/>
        <v/>
      </c>
      <c r="PT16" s="51" t="str">
        <f t="shared" ca="1" si="396"/>
        <v/>
      </c>
      <c r="PU16" s="80" t="str">
        <f t="shared" ca="1" si="397"/>
        <v/>
      </c>
      <c r="PV16" s="82" t="str">
        <f t="shared" ca="1" si="398"/>
        <v/>
      </c>
      <c r="PW16" s="83" t="str">
        <f t="shared" ca="1" si="399"/>
        <v/>
      </c>
      <c r="PX16" s="79" t="str">
        <f t="shared" ca="1" si="347"/>
        <v/>
      </c>
      <c r="PY16" s="50" t="str">
        <f t="shared" ref="PY16" ca="1" si="639">IFERROR((VLOOKUP($B16,INDIRECT("'"&amp;TEXT(PX$5,"dd-mm-yy")&amp;"'!$B$8:$AI$1000"),13,0)=$G$6)*1,"")</f>
        <v/>
      </c>
      <c r="PZ16" s="81" t="str">
        <f t="shared" ca="1" si="401"/>
        <v/>
      </c>
      <c r="QA16" s="81" t="str">
        <f t="shared" ca="1" si="402"/>
        <v/>
      </c>
      <c r="QB16" s="81" t="str">
        <f t="shared" ca="1" si="403"/>
        <v/>
      </c>
      <c r="QC16" s="81" t="str">
        <f t="shared" ca="1" si="404"/>
        <v/>
      </c>
      <c r="QD16" s="81" t="str">
        <f t="shared" ca="1" si="405"/>
        <v/>
      </c>
      <c r="QE16" s="81" t="str">
        <f t="shared" ca="1" si="406"/>
        <v/>
      </c>
      <c r="QF16" s="81" t="str">
        <f t="shared" ca="1" si="407"/>
        <v/>
      </c>
      <c r="QG16" s="81" t="str">
        <f t="shared" ca="1" si="408"/>
        <v/>
      </c>
      <c r="QH16" s="51" t="str">
        <f t="shared" ca="1" si="409"/>
        <v/>
      </c>
      <c r="QI16" s="80" t="str">
        <f t="shared" ca="1" si="410"/>
        <v/>
      </c>
      <c r="QJ16" s="82" t="str">
        <f t="shared" ca="1" si="411"/>
        <v/>
      </c>
      <c r="QK16" s="83" t="str">
        <f t="shared" ca="1" si="412"/>
        <v/>
      </c>
    </row>
    <row r="17" spans="2:453" ht="14.45" customHeight="1" x14ac:dyDescent="0.3">
      <c r="B17" s="72" t="str">
        <f>Colaboradores!B15</f>
        <v>8170</v>
      </c>
      <c r="C17" s="71" t="str">
        <f>Colaboradores!C15</f>
        <v>González García, Rosa</v>
      </c>
      <c r="D17" s="90">
        <f t="shared" ca="1" si="0"/>
        <v>0</v>
      </c>
      <c r="E17" s="91">
        <f t="shared" ca="1" si="1"/>
        <v>0</v>
      </c>
      <c r="F17" s="54" t="str">
        <f t="shared" ca="1" si="2"/>
        <v/>
      </c>
      <c r="G17" s="52" t="str">
        <f t="shared" ca="1" si="2"/>
        <v/>
      </c>
      <c r="H17" s="81" t="str">
        <f t="shared" ca="1" si="2"/>
        <v/>
      </c>
      <c r="I17" s="81" t="str">
        <f t="shared" ca="1" si="2"/>
        <v/>
      </c>
      <c r="J17" s="81" t="str">
        <f t="shared" ca="1" si="2"/>
        <v/>
      </c>
      <c r="K17" s="81" t="str">
        <f t="shared" ca="1" si="2"/>
        <v/>
      </c>
      <c r="L17" s="81" t="str">
        <f t="shared" ca="1" si="2"/>
        <v/>
      </c>
      <c r="M17" s="81" t="str">
        <f t="shared" ca="1" si="2"/>
        <v/>
      </c>
      <c r="N17" s="81" t="str">
        <f t="shared" ca="1" si="2"/>
        <v/>
      </c>
      <c r="O17" s="81" t="str">
        <f t="shared" ca="1" si="2"/>
        <v/>
      </c>
      <c r="P17" s="53" t="str">
        <f t="shared" ca="1" si="2"/>
        <v/>
      </c>
      <c r="Q17" s="28" t="str">
        <f t="shared" ca="1" si="2"/>
        <v/>
      </c>
      <c r="R17" s="82" t="str">
        <f t="shared" ca="1" si="2"/>
        <v/>
      </c>
      <c r="S17" s="83" t="str">
        <f t="shared" ca="1" si="2"/>
        <v/>
      </c>
      <c r="T17" s="79" t="str">
        <f t="shared" ca="1" si="3"/>
        <v/>
      </c>
      <c r="U17" s="50" t="str">
        <f t="shared" ca="1" si="4"/>
        <v/>
      </c>
      <c r="V17" s="81" t="str">
        <f t="shared" ca="1" si="5"/>
        <v/>
      </c>
      <c r="W17" s="81" t="str">
        <f t="shared" ca="1" si="6"/>
        <v/>
      </c>
      <c r="X17" s="81" t="str">
        <f t="shared" ca="1" si="7"/>
        <v/>
      </c>
      <c r="Y17" s="81" t="str">
        <f t="shared" ca="1" si="8"/>
        <v/>
      </c>
      <c r="Z17" s="81" t="str">
        <f t="shared" ca="1" si="9"/>
        <v/>
      </c>
      <c r="AA17" s="81" t="str">
        <f t="shared" ca="1" si="10"/>
        <v/>
      </c>
      <c r="AB17" s="81" t="str">
        <f t="shared" ca="1" si="11"/>
        <v/>
      </c>
      <c r="AC17" s="81" t="str">
        <f t="shared" ca="1" si="12"/>
        <v/>
      </c>
      <c r="AD17" s="51" t="str">
        <f t="shared" ca="1" si="13"/>
        <v/>
      </c>
      <c r="AE17" s="80" t="str">
        <f t="shared" ca="1" si="14"/>
        <v/>
      </c>
      <c r="AF17" s="82" t="str">
        <f t="shared" ca="1" si="15"/>
        <v/>
      </c>
      <c r="AG17" s="83" t="str">
        <f t="shared" ca="1" si="16"/>
        <v/>
      </c>
      <c r="AH17" s="79" t="str">
        <f t="shared" ca="1" si="17"/>
        <v/>
      </c>
      <c r="AI17" s="50" t="str">
        <f t="shared" ca="1" si="18"/>
        <v/>
      </c>
      <c r="AJ17" s="81" t="str">
        <f t="shared" ca="1" si="19"/>
        <v/>
      </c>
      <c r="AK17" s="81" t="str">
        <f t="shared" ca="1" si="20"/>
        <v/>
      </c>
      <c r="AL17" s="81" t="str">
        <f t="shared" ca="1" si="21"/>
        <v/>
      </c>
      <c r="AM17" s="81" t="str">
        <f t="shared" ca="1" si="22"/>
        <v/>
      </c>
      <c r="AN17" s="81" t="str">
        <f t="shared" ca="1" si="23"/>
        <v/>
      </c>
      <c r="AO17" s="81" t="str">
        <f t="shared" ca="1" si="24"/>
        <v/>
      </c>
      <c r="AP17" s="81" t="str">
        <f t="shared" ca="1" si="25"/>
        <v/>
      </c>
      <c r="AQ17" s="81" t="str">
        <f t="shared" ca="1" si="26"/>
        <v/>
      </c>
      <c r="AR17" s="51" t="str">
        <f t="shared" ca="1" si="27"/>
        <v/>
      </c>
      <c r="AS17" s="80" t="str">
        <f t="shared" ca="1" si="28"/>
        <v/>
      </c>
      <c r="AT17" s="82" t="str">
        <f t="shared" ca="1" si="29"/>
        <v/>
      </c>
      <c r="AU17" s="83" t="str">
        <f t="shared" ca="1" si="30"/>
        <v/>
      </c>
      <c r="AV17" s="79" t="str">
        <f t="shared" ca="1" si="31"/>
        <v/>
      </c>
      <c r="AW17" s="50" t="str">
        <f t="shared" ca="1" si="32"/>
        <v/>
      </c>
      <c r="AX17" s="81" t="str">
        <f t="shared" ca="1" si="33"/>
        <v/>
      </c>
      <c r="AY17" s="81" t="str">
        <f t="shared" ca="1" si="34"/>
        <v/>
      </c>
      <c r="AZ17" s="81" t="str">
        <f t="shared" ca="1" si="35"/>
        <v/>
      </c>
      <c r="BA17" s="81" t="str">
        <f t="shared" ca="1" si="36"/>
        <v/>
      </c>
      <c r="BB17" s="81" t="str">
        <f t="shared" ca="1" si="37"/>
        <v/>
      </c>
      <c r="BC17" s="81" t="str">
        <f t="shared" ca="1" si="38"/>
        <v/>
      </c>
      <c r="BD17" s="81" t="str">
        <f t="shared" ca="1" si="39"/>
        <v/>
      </c>
      <c r="BE17" s="81" t="str">
        <f t="shared" ca="1" si="40"/>
        <v/>
      </c>
      <c r="BF17" s="51" t="str">
        <f t="shared" ca="1" si="41"/>
        <v/>
      </c>
      <c r="BG17" s="80" t="str">
        <f t="shared" ca="1" si="42"/>
        <v/>
      </c>
      <c r="BH17" s="82" t="str">
        <f t="shared" ca="1" si="43"/>
        <v/>
      </c>
      <c r="BI17" s="83" t="str">
        <f t="shared" ca="1" si="44"/>
        <v/>
      </c>
      <c r="BJ17" s="79" t="str">
        <f t="shared" ca="1" si="45"/>
        <v/>
      </c>
      <c r="BK17" s="50" t="str">
        <f t="shared" ca="1" si="46"/>
        <v/>
      </c>
      <c r="BL17" s="81" t="str">
        <f t="shared" ca="1" si="47"/>
        <v/>
      </c>
      <c r="BM17" s="81" t="str">
        <f t="shared" ca="1" si="48"/>
        <v/>
      </c>
      <c r="BN17" s="81" t="str">
        <f t="shared" ca="1" si="49"/>
        <v/>
      </c>
      <c r="BO17" s="81" t="str">
        <f t="shared" ca="1" si="50"/>
        <v/>
      </c>
      <c r="BP17" s="81" t="str">
        <f t="shared" ca="1" si="51"/>
        <v/>
      </c>
      <c r="BQ17" s="81" t="str">
        <f t="shared" ca="1" si="52"/>
        <v/>
      </c>
      <c r="BR17" s="81" t="str">
        <f t="shared" ca="1" si="53"/>
        <v/>
      </c>
      <c r="BS17" s="81" t="str">
        <f t="shared" ca="1" si="54"/>
        <v/>
      </c>
      <c r="BT17" s="51" t="str">
        <f t="shared" ca="1" si="55"/>
        <v/>
      </c>
      <c r="BU17" s="80" t="str">
        <f t="shared" ca="1" si="56"/>
        <v/>
      </c>
      <c r="BV17" s="82" t="str">
        <f t="shared" ca="1" si="57"/>
        <v/>
      </c>
      <c r="BW17" s="83" t="str">
        <f t="shared" ca="1" si="58"/>
        <v/>
      </c>
      <c r="BX17" s="79" t="str">
        <f t="shared" ca="1" si="45"/>
        <v/>
      </c>
      <c r="BY17" s="50" t="str">
        <f t="shared" ca="1" si="46"/>
        <v/>
      </c>
      <c r="BZ17" s="81" t="str">
        <f t="shared" ca="1" si="59"/>
        <v/>
      </c>
      <c r="CA17" s="81" t="str">
        <f t="shared" ca="1" si="60"/>
        <v/>
      </c>
      <c r="CB17" s="81" t="str">
        <f t="shared" ca="1" si="61"/>
        <v/>
      </c>
      <c r="CC17" s="81" t="str">
        <f t="shared" ca="1" si="62"/>
        <v/>
      </c>
      <c r="CD17" s="81" t="str">
        <f t="shared" ca="1" si="63"/>
        <v/>
      </c>
      <c r="CE17" s="81" t="str">
        <f t="shared" ca="1" si="64"/>
        <v/>
      </c>
      <c r="CF17" s="81" t="str">
        <f t="shared" ca="1" si="65"/>
        <v/>
      </c>
      <c r="CG17" s="81" t="str">
        <f t="shared" ca="1" si="66"/>
        <v/>
      </c>
      <c r="CH17" s="51" t="str">
        <f t="shared" ca="1" si="67"/>
        <v/>
      </c>
      <c r="CI17" s="80" t="str">
        <f t="shared" ca="1" si="68"/>
        <v/>
      </c>
      <c r="CJ17" s="82" t="str">
        <f t="shared" ca="1" si="69"/>
        <v/>
      </c>
      <c r="CK17" s="83" t="str">
        <f t="shared" ca="1" si="70"/>
        <v/>
      </c>
      <c r="CL17" s="79" t="str">
        <f t="shared" ca="1" si="45"/>
        <v/>
      </c>
      <c r="CM17" s="50" t="str">
        <f t="shared" ca="1" si="46"/>
        <v/>
      </c>
      <c r="CN17" s="81" t="str">
        <f t="shared" ca="1" si="71"/>
        <v/>
      </c>
      <c r="CO17" s="81" t="str">
        <f t="shared" ca="1" si="72"/>
        <v/>
      </c>
      <c r="CP17" s="81" t="str">
        <f t="shared" ca="1" si="73"/>
        <v/>
      </c>
      <c r="CQ17" s="81" t="str">
        <f t="shared" ca="1" si="74"/>
        <v/>
      </c>
      <c r="CR17" s="81" t="str">
        <f t="shared" ca="1" si="75"/>
        <v/>
      </c>
      <c r="CS17" s="81" t="str">
        <f t="shared" ca="1" si="76"/>
        <v/>
      </c>
      <c r="CT17" s="81" t="str">
        <f t="shared" ca="1" si="77"/>
        <v/>
      </c>
      <c r="CU17" s="81" t="str">
        <f t="shared" ca="1" si="78"/>
        <v/>
      </c>
      <c r="CV17" s="51" t="str">
        <f t="shared" ca="1" si="79"/>
        <v/>
      </c>
      <c r="CW17" s="80" t="str">
        <f t="shared" ca="1" si="80"/>
        <v/>
      </c>
      <c r="CX17" s="82" t="str">
        <f t="shared" ca="1" si="81"/>
        <v/>
      </c>
      <c r="CY17" s="83" t="str">
        <f t="shared" ca="1" si="82"/>
        <v/>
      </c>
      <c r="CZ17" s="79" t="str">
        <f t="shared" ca="1" si="96"/>
        <v/>
      </c>
      <c r="DA17" s="50" t="str">
        <f t="shared" ref="DA17" ca="1" si="640">IFERROR((VLOOKUP($B17,INDIRECT("'"&amp;TEXT(CZ$5,"dd-mm-yy")&amp;"'!$B$8:$AI$1000"),13,0)=$G$6)*1,"")</f>
        <v/>
      </c>
      <c r="DB17" s="81" t="str">
        <f t="shared" ca="1" si="84"/>
        <v/>
      </c>
      <c r="DC17" s="81" t="str">
        <f t="shared" ca="1" si="85"/>
        <v/>
      </c>
      <c r="DD17" s="81" t="str">
        <f t="shared" ca="1" si="86"/>
        <v/>
      </c>
      <c r="DE17" s="81" t="str">
        <f t="shared" ca="1" si="87"/>
        <v/>
      </c>
      <c r="DF17" s="81" t="str">
        <f t="shared" ca="1" si="88"/>
        <v/>
      </c>
      <c r="DG17" s="81" t="str">
        <f t="shared" ca="1" si="89"/>
        <v/>
      </c>
      <c r="DH17" s="81" t="str">
        <f t="shared" ca="1" si="90"/>
        <v/>
      </c>
      <c r="DI17" s="81" t="str">
        <f t="shared" ca="1" si="91"/>
        <v/>
      </c>
      <c r="DJ17" s="51" t="str">
        <f t="shared" ca="1" si="92"/>
        <v/>
      </c>
      <c r="DK17" s="80" t="str">
        <f t="shared" ca="1" si="93"/>
        <v/>
      </c>
      <c r="DL17" s="82" t="str">
        <f t="shared" ca="1" si="94"/>
        <v/>
      </c>
      <c r="DM17" s="83" t="str">
        <f t="shared" ca="1" si="95"/>
        <v/>
      </c>
      <c r="DN17" s="79" t="str">
        <f t="shared" ca="1" si="96"/>
        <v/>
      </c>
      <c r="DO17" s="50" t="str">
        <f t="shared" ref="DO17" ca="1" si="641">IFERROR((VLOOKUP($B17,INDIRECT("'"&amp;TEXT(DN$5,"dd-mm-yy")&amp;"'!$B$8:$AI$1000"),13,0)=$G$6)*1,"")</f>
        <v/>
      </c>
      <c r="DP17" s="81" t="str">
        <f t="shared" ca="1" si="98"/>
        <v/>
      </c>
      <c r="DQ17" s="81" t="str">
        <f t="shared" ca="1" si="99"/>
        <v/>
      </c>
      <c r="DR17" s="81" t="str">
        <f t="shared" ca="1" si="100"/>
        <v/>
      </c>
      <c r="DS17" s="81" t="str">
        <f t="shared" ca="1" si="101"/>
        <v/>
      </c>
      <c r="DT17" s="81" t="str">
        <f t="shared" ca="1" si="102"/>
        <v/>
      </c>
      <c r="DU17" s="81" t="str">
        <f t="shared" ca="1" si="103"/>
        <v/>
      </c>
      <c r="DV17" s="81" t="str">
        <f t="shared" ca="1" si="104"/>
        <v/>
      </c>
      <c r="DW17" s="81" t="str">
        <f t="shared" ca="1" si="105"/>
        <v/>
      </c>
      <c r="DX17" s="51" t="str">
        <f t="shared" ca="1" si="106"/>
        <v/>
      </c>
      <c r="DY17" s="80" t="str">
        <f t="shared" ca="1" si="107"/>
        <v/>
      </c>
      <c r="DZ17" s="82" t="str">
        <f t="shared" ca="1" si="108"/>
        <v/>
      </c>
      <c r="EA17" s="83" t="str">
        <f t="shared" ca="1" si="109"/>
        <v/>
      </c>
      <c r="EB17" s="79" t="str">
        <f t="shared" ca="1" si="96"/>
        <v/>
      </c>
      <c r="EC17" s="50" t="str">
        <f t="shared" ref="EC17" ca="1" si="642">IFERROR((VLOOKUP($B17,INDIRECT("'"&amp;TEXT(EB$5,"dd-mm-yy")&amp;"'!$B$8:$AI$1000"),13,0)=$G$6)*1,"")</f>
        <v/>
      </c>
      <c r="ED17" s="81" t="str">
        <f t="shared" ca="1" si="111"/>
        <v/>
      </c>
      <c r="EE17" s="81" t="str">
        <f t="shared" ca="1" si="112"/>
        <v/>
      </c>
      <c r="EF17" s="81" t="str">
        <f t="shared" ca="1" si="113"/>
        <v/>
      </c>
      <c r="EG17" s="81" t="str">
        <f t="shared" ca="1" si="114"/>
        <v/>
      </c>
      <c r="EH17" s="81" t="str">
        <f t="shared" ca="1" si="115"/>
        <v/>
      </c>
      <c r="EI17" s="81" t="str">
        <f t="shared" ca="1" si="116"/>
        <v/>
      </c>
      <c r="EJ17" s="81" t="str">
        <f t="shared" ca="1" si="117"/>
        <v/>
      </c>
      <c r="EK17" s="81" t="str">
        <f t="shared" ca="1" si="118"/>
        <v/>
      </c>
      <c r="EL17" s="51" t="str">
        <f t="shared" ca="1" si="119"/>
        <v/>
      </c>
      <c r="EM17" s="80" t="str">
        <f t="shared" ca="1" si="120"/>
        <v/>
      </c>
      <c r="EN17" s="82" t="str">
        <f t="shared" ca="1" si="121"/>
        <v/>
      </c>
      <c r="EO17" s="83" t="str">
        <f t="shared" ca="1" si="122"/>
        <v/>
      </c>
      <c r="EP17" s="79" t="str">
        <f t="shared" ca="1" si="96"/>
        <v/>
      </c>
      <c r="EQ17" s="50" t="str">
        <f t="shared" ref="EQ17" ca="1" si="643">IFERROR((VLOOKUP($B17,INDIRECT("'"&amp;TEXT(EP$5,"dd-mm-yy")&amp;"'!$B$8:$AI$1000"),13,0)=$G$6)*1,"")</f>
        <v/>
      </c>
      <c r="ER17" s="81" t="str">
        <f t="shared" ca="1" si="124"/>
        <v/>
      </c>
      <c r="ES17" s="81" t="str">
        <f t="shared" ca="1" si="125"/>
        <v/>
      </c>
      <c r="ET17" s="81" t="str">
        <f t="shared" ca="1" si="126"/>
        <v/>
      </c>
      <c r="EU17" s="81" t="str">
        <f t="shared" ca="1" si="127"/>
        <v/>
      </c>
      <c r="EV17" s="81" t="str">
        <f t="shared" ca="1" si="128"/>
        <v/>
      </c>
      <c r="EW17" s="81" t="str">
        <f t="shared" ca="1" si="129"/>
        <v/>
      </c>
      <c r="EX17" s="81" t="str">
        <f t="shared" ca="1" si="130"/>
        <v/>
      </c>
      <c r="EY17" s="81" t="str">
        <f t="shared" ca="1" si="131"/>
        <v/>
      </c>
      <c r="EZ17" s="51" t="str">
        <f t="shared" ca="1" si="132"/>
        <v/>
      </c>
      <c r="FA17" s="80" t="str">
        <f t="shared" ca="1" si="133"/>
        <v/>
      </c>
      <c r="FB17" s="82" t="str">
        <f t="shared" ca="1" si="134"/>
        <v/>
      </c>
      <c r="FC17" s="83" t="str">
        <f t="shared" ca="1" si="135"/>
        <v/>
      </c>
      <c r="FD17" s="79" t="str">
        <f t="shared" ca="1" si="417"/>
        <v/>
      </c>
      <c r="FE17" s="50" t="str">
        <f t="shared" ref="FE17" ca="1" si="644">IFERROR((VLOOKUP($B17,INDIRECT("'"&amp;TEXT(FD$5,"dd-mm-yy")&amp;"'!$B$8:$AI$1000"),13,0)=$G$6)*1,"")</f>
        <v/>
      </c>
      <c r="FF17" s="81" t="str">
        <f t="shared" ca="1" si="137"/>
        <v/>
      </c>
      <c r="FG17" s="81" t="str">
        <f t="shared" ca="1" si="138"/>
        <v/>
      </c>
      <c r="FH17" s="81" t="str">
        <f t="shared" ca="1" si="139"/>
        <v/>
      </c>
      <c r="FI17" s="81" t="str">
        <f t="shared" ca="1" si="140"/>
        <v/>
      </c>
      <c r="FJ17" s="81" t="str">
        <f t="shared" ca="1" si="141"/>
        <v/>
      </c>
      <c r="FK17" s="81" t="str">
        <f t="shared" ca="1" si="142"/>
        <v/>
      </c>
      <c r="FL17" s="81" t="str">
        <f t="shared" ca="1" si="143"/>
        <v/>
      </c>
      <c r="FM17" s="81" t="str">
        <f t="shared" ca="1" si="144"/>
        <v/>
      </c>
      <c r="FN17" s="51" t="str">
        <f t="shared" ca="1" si="145"/>
        <v/>
      </c>
      <c r="FO17" s="80" t="str">
        <f t="shared" ca="1" si="146"/>
        <v/>
      </c>
      <c r="FP17" s="82" t="str">
        <f t="shared" ca="1" si="147"/>
        <v/>
      </c>
      <c r="FQ17" s="83" t="str">
        <f t="shared" ca="1" si="148"/>
        <v/>
      </c>
      <c r="FR17" s="79" t="str">
        <f t="shared" ca="1" si="417"/>
        <v/>
      </c>
      <c r="FS17" s="50" t="str">
        <f t="shared" ref="FS17" ca="1" si="645">IFERROR((VLOOKUP($B17,INDIRECT("'"&amp;TEXT(FR$5,"dd-mm-yy")&amp;"'!$B$8:$AI$1000"),13,0)=$G$6)*1,"")</f>
        <v/>
      </c>
      <c r="FT17" s="81" t="str">
        <f t="shared" ca="1" si="151"/>
        <v/>
      </c>
      <c r="FU17" s="81" t="str">
        <f t="shared" ca="1" si="152"/>
        <v/>
      </c>
      <c r="FV17" s="81" t="str">
        <f t="shared" ca="1" si="153"/>
        <v/>
      </c>
      <c r="FW17" s="81" t="str">
        <f t="shared" ca="1" si="154"/>
        <v/>
      </c>
      <c r="FX17" s="81" t="str">
        <f t="shared" ca="1" si="155"/>
        <v/>
      </c>
      <c r="FY17" s="81" t="str">
        <f t="shared" ca="1" si="156"/>
        <v/>
      </c>
      <c r="FZ17" s="81" t="str">
        <f t="shared" ca="1" si="157"/>
        <v/>
      </c>
      <c r="GA17" s="81" t="str">
        <f t="shared" ca="1" si="158"/>
        <v/>
      </c>
      <c r="GB17" s="51" t="str">
        <f t="shared" ca="1" si="159"/>
        <v/>
      </c>
      <c r="GC17" s="80" t="str">
        <f t="shared" ca="1" si="160"/>
        <v/>
      </c>
      <c r="GD17" s="82" t="str">
        <f t="shared" ca="1" si="161"/>
        <v/>
      </c>
      <c r="GE17" s="83" t="str">
        <f t="shared" ca="1" si="162"/>
        <v/>
      </c>
      <c r="GF17" s="79" t="str">
        <f t="shared" ca="1" si="417"/>
        <v/>
      </c>
      <c r="GG17" s="50" t="str">
        <f t="shared" ref="GG17" ca="1" si="646">IFERROR((VLOOKUP($B17,INDIRECT("'"&amp;TEXT(GF$5,"dd-mm-yy")&amp;"'!$B$8:$AI$1000"),13,0)=$G$6)*1,"")</f>
        <v/>
      </c>
      <c r="GH17" s="81" t="str">
        <f t="shared" ca="1" si="164"/>
        <v/>
      </c>
      <c r="GI17" s="81" t="str">
        <f t="shared" ca="1" si="165"/>
        <v/>
      </c>
      <c r="GJ17" s="81" t="str">
        <f t="shared" ca="1" si="166"/>
        <v/>
      </c>
      <c r="GK17" s="81" t="str">
        <f t="shared" ca="1" si="167"/>
        <v/>
      </c>
      <c r="GL17" s="81" t="str">
        <f t="shared" ca="1" si="168"/>
        <v/>
      </c>
      <c r="GM17" s="81" t="str">
        <f t="shared" ca="1" si="169"/>
        <v/>
      </c>
      <c r="GN17" s="81" t="str">
        <f t="shared" ca="1" si="170"/>
        <v/>
      </c>
      <c r="GO17" s="81" t="str">
        <f t="shared" ca="1" si="171"/>
        <v/>
      </c>
      <c r="GP17" s="51" t="str">
        <f t="shared" ca="1" si="172"/>
        <v/>
      </c>
      <c r="GQ17" s="80" t="str">
        <f t="shared" ca="1" si="173"/>
        <v/>
      </c>
      <c r="GR17" s="82" t="str">
        <f t="shared" ca="1" si="174"/>
        <v/>
      </c>
      <c r="GS17" s="83" t="str">
        <f t="shared" ca="1" si="175"/>
        <v/>
      </c>
      <c r="GT17" s="79" t="str">
        <f t="shared" ca="1" si="417"/>
        <v/>
      </c>
      <c r="GU17" s="50" t="str">
        <f t="shared" ref="GU17" ca="1" si="647">IFERROR((VLOOKUP($B17,INDIRECT("'"&amp;TEXT(GT$5,"dd-mm-yy")&amp;"'!$B$8:$AI$1000"),13,0)=$G$6)*1,"")</f>
        <v/>
      </c>
      <c r="GV17" s="81" t="str">
        <f t="shared" ca="1" si="177"/>
        <v/>
      </c>
      <c r="GW17" s="81" t="str">
        <f t="shared" ca="1" si="178"/>
        <v/>
      </c>
      <c r="GX17" s="81" t="str">
        <f t="shared" ca="1" si="179"/>
        <v/>
      </c>
      <c r="GY17" s="81" t="str">
        <f t="shared" ca="1" si="180"/>
        <v/>
      </c>
      <c r="GZ17" s="81" t="str">
        <f t="shared" ca="1" si="181"/>
        <v/>
      </c>
      <c r="HA17" s="81" t="str">
        <f t="shared" ca="1" si="182"/>
        <v/>
      </c>
      <c r="HB17" s="81" t="str">
        <f t="shared" ca="1" si="183"/>
        <v/>
      </c>
      <c r="HC17" s="81" t="str">
        <f t="shared" ca="1" si="184"/>
        <v/>
      </c>
      <c r="HD17" s="51" t="str">
        <f t="shared" ca="1" si="185"/>
        <v/>
      </c>
      <c r="HE17" s="80" t="str">
        <f t="shared" ca="1" si="186"/>
        <v/>
      </c>
      <c r="HF17" s="82" t="str">
        <f t="shared" ca="1" si="187"/>
        <v/>
      </c>
      <c r="HG17" s="83" t="str">
        <f t="shared" ca="1" si="188"/>
        <v/>
      </c>
      <c r="HH17" s="79" t="str">
        <f t="shared" ca="1" si="417"/>
        <v/>
      </c>
      <c r="HI17" s="50" t="str">
        <f t="shared" ref="HI17" ca="1" si="648">IFERROR((VLOOKUP($B17,INDIRECT("'"&amp;TEXT(HH$5,"dd-mm-yy")&amp;"'!$B$8:$AI$1000"),13,0)=$G$6)*1,"")</f>
        <v/>
      </c>
      <c r="HJ17" s="81" t="str">
        <f t="shared" ca="1" si="190"/>
        <v/>
      </c>
      <c r="HK17" s="81" t="str">
        <f t="shared" ca="1" si="191"/>
        <v/>
      </c>
      <c r="HL17" s="81" t="str">
        <f t="shared" ca="1" si="192"/>
        <v/>
      </c>
      <c r="HM17" s="81" t="str">
        <f t="shared" ca="1" si="193"/>
        <v/>
      </c>
      <c r="HN17" s="81" t="str">
        <f t="shared" ca="1" si="194"/>
        <v/>
      </c>
      <c r="HO17" s="81" t="str">
        <f t="shared" ca="1" si="195"/>
        <v/>
      </c>
      <c r="HP17" s="81" t="str">
        <f t="shared" ca="1" si="196"/>
        <v/>
      </c>
      <c r="HQ17" s="81" t="str">
        <f t="shared" ca="1" si="197"/>
        <v/>
      </c>
      <c r="HR17" s="51" t="str">
        <f t="shared" ca="1" si="198"/>
        <v/>
      </c>
      <c r="HS17" s="80" t="str">
        <f t="shared" ca="1" si="199"/>
        <v/>
      </c>
      <c r="HT17" s="82" t="str">
        <f t="shared" ca="1" si="200"/>
        <v/>
      </c>
      <c r="HU17" s="83" t="str">
        <f t="shared" ca="1" si="201"/>
        <v/>
      </c>
      <c r="HV17" s="79" t="str">
        <f t="shared" ca="1" si="149"/>
        <v/>
      </c>
      <c r="HW17" s="50" t="str">
        <f t="shared" ref="HW17" ca="1" si="649">IFERROR((VLOOKUP($B17,INDIRECT("'"&amp;TEXT(HV$5,"dd-mm-yy")&amp;"'!$B$8:$AI$1000"),13,0)=$G$6)*1,"")</f>
        <v/>
      </c>
      <c r="HX17" s="81" t="str">
        <f t="shared" ca="1" si="203"/>
        <v/>
      </c>
      <c r="HY17" s="81" t="str">
        <f t="shared" ca="1" si="204"/>
        <v/>
      </c>
      <c r="HZ17" s="81" t="str">
        <f t="shared" ca="1" si="205"/>
        <v/>
      </c>
      <c r="IA17" s="81" t="str">
        <f t="shared" ca="1" si="206"/>
        <v/>
      </c>
      <c r="IB17" s="81" t="str">
        <f t="shared" ca="1" si="207"/>
        <v/>
      </c>
      <c r="IC17" s="81" t="str">
        <f t="shared" ca="1" si="208"/>
        <v/>
      </c>
      <c r="ID17" s="81" t="str">
        <f t="shared" ca="1" si="209"/>
        <v/>
      </c>
      <c r="IE17" s="81" t="str">
        <f t="shared" ca="1" si="210"/>
        <v/>
      </c>
      <c r="IF17" s="51" t="str">
        <f t="shared" ca="1" si="211"/>
        <v/>
      </c>
      <c r="IG17" s="80" t="str">
        <f t="shared" ca="1" si="212"/>
        <v/>
      </c>
      <c r="IH17" s="82" t="str">
        <f t="shared" ca="1" si="213"/>
        <v/>
      </c>
      <c r="II17" s="83" t="str">
        <f t="shared" ca="1" si="214"/>
        <v/>
      </c>
      <c r="IJ17" s="79" t="str">
        <f t="shared" ca="1" si="215"/>
        <v/>
      </c>
      <c r="IK17" s="50" t="str">
        <f t="shared" ref="IK17" ca="1" si="650">IFERROR((VLOOKUP($B17,INDIRECT("'"&amp;TEXT(IJ$5,"dd-mm-yy")&amp;"'!$B$8:$AI$1000"),13,0)=$G$6)*1,"")</f>
        <v/>
      </c>
      <c r="IL17" s="81" t="str">
        <f t="shared" ca="1" si="217"/>
        <v/>
      </c>
      <c r="IM17" s="81" t="str">
        <f t="shared" ca="1" si="218"/>
        <v/>
      </c>
      <c r="IN17" s="81" t="str">
        <f t="shared" ca="1" si="219"/>
        <v/>
      </c>
      <c r="IO17" s="81" t="str">
        <f t="shared" ca="1" si="220"/>
        <v/>
      </c>
      <c r="IP17" s="81" t="str">
        <f t="shared" ca="1" si="221"/>
        <v/>
      </c>
      <c r="IQ17" s="81" t="str">
        <f t="shared" ca="1" si="222"/>
        <v/>
      </c>
      <c r="IR17" s="81" t="str">
        <f t="shared" ca="1" si="223"/>
        <v/>
      </c>
      <c r="IS17" s="81" t="str">
        <f t="shared" ca="1" si="224"/>
        <v/>
      </c>
      <c r="IT17" s="51" t="str">
        <f t="shared" ca="1" si="225"/>
        <v/>
      </c>
      <c r="IU17" s="80" t="str">
        <f t="shared" ca="1" si="226"/>
        <v/>
      </c>
      <c r="IV17" s="82" t="str">
        <f t="shared" ca="1" si="227"/>
        <v/>
      </c>
      <c r="IW17" s="83" t="str">
        <f t="shared" ca="1" si="228"/>
        <v/>
      </c>
      <c r="IX17" s="79" t="str">
        <f t="shared" ca="1" si="215"/>
        <v/>
      </c>
      <c r="IY17" s="50" t="str">
        <f t="shared" ref="IY17" ca="1" si="651">IFERROR((VLOOKUP($B17,INDIRECT("'"&amp;TEXT(IX$5,"dd-mm-yy")&amp;"'!$B$8:$AI$1000"),13,0)=$G$6)*1,"")</f>
        <v/>
      </c>
      <c r="IZ17" s="81" t="str">
        <f t="shared" ca="1" si="230"/>
        <v/>
      </c>
      <c r="JA17" s="81" t="str">
        <f t="shared" ca="1" si="231"/>
        <v/>
      </c>
      <c r="JB17" s="81" t="str">
        <f t="shared" ca="1" si="232"/>
        <v/>
      </c>
      <c r="JC17" s="81" t="str">
        <f t="shared" ca="1" si="233"/>
        <v/>
      </c>
      <c r="JD17" s="81" t="str">
        <f t="shared" ca="1" si="234"/>
        <v/>
      </c>
      <c r="JE17" s="81" t="str">
        <f t="shared" ca="1" si="235"/>
        <v/>
      </c>
      <c r="JF17" s="81" t="str">
        <f t="shared" ca="1" si="236"/>
        <v/>
      </c>
      <c r="JG17" s="81" t="str">
        <f t="shared" ca="1" si="237"/>
        <v/>
      </c>
      <c r="JH17" s="51" t="str">
        <f t="shared" ca="1" si="238"/>
        <v/>
      </c>
      <c r="JI17" s="80" t="str">
        <f t="shared" ca="1" si="239"/>
        <v/>
      </c>
      <c r="JJ17" s="82" t="str">
        <f t="shared" ca="1" si="240"/>
        <v/>
      </c>
      <c r="JK17" s="83" t="str">
        <f t="shared" ca="1" si="241"/>
        <v/>
      </c>
      <c r="JL17" s="79" t="str">
        <f t="shared" ca="1" si="215"/>
        <v/>
      </c>
      <c r="JM17" s="50" t="str">
        <f t="shared" ref="JM17" ca="1" si="652">IFERROR((VLOOKUP($B17,INDIRECT("'"&amp;TEXT(JL$5,"dd-mm-yy")&amp;"'!$B$8:$AI$1000"),13,0)=$G$6)*1,"")</f>
        <v/>
      </c>
      <c r="JN17" s="81" t="str">
        <f t="shared" ca="1" si="243"/>
        <v/>
      </c>
      <c r="JO17" s="81" t="str">
        <f t="shared" ca="1" si="244"/>
        <v/>
      </c>
      <c r="JP17" s="81" t="str">
        <f t="shared" ca="1" si="245"/>
        <v/>
      </c>
      <c r="JQ17" s="81" t="str">
        <f t="shared" ca="1" si="246"/>
        <v/>
      </c>
      <c r="JR17" s="81" t="str">
        <f t="shared" ca="1" si="247"/>
        <v/>
      </c>
      <c r="JS17" s="81" t="str">
        <f t="shared" ca="1" si="248"/>
        <v/>
      </c>
      <c r="JT17" s="81" t="str">
        <f t="shared" ca="1" si="249"/>
        <v/>
      </c>
      <c r="JU17" s="81" t="str">
        <f t="shared" ca="1" si="250"/>
        <v/>
      </c>
      <c r="JV17" s="51" t="str">
        <f t="shared" ca="1" si="251"/>
        <v/>
      </c>
      <c r="JW17" s="80" t="str">
        <f t="shared" ca="1" si="252"/>
        <v/>
      </c>
      <c r="JX17" s="82" t="str">
        <f t="shared" ca="1" si="253"/>
        <v/>
      </c>
      <c r="JY17" s="83" t="str">
        <f t="shared" ca="1" si="254"/>
        <v/>
      </c>
      <c r="JZ17" s="79" t="str">
        <f t="shared" ca="1" si="215"/>
        <v/>
      </c>
      <c r="KA17" s="50" t="str">
        <f t="shared" ref="KA17" ca="1" si="653">IFERROR((VLOOKUP($B17,INDIRECT("'"&amp;TEXT(JZ$5,"dd-mm-yy")&amp;"'!$B$8:$AI$1000"),13,0)=$G$6)*1,"")</f>
        <v/>
      </c>
      <c r="KB17" s="81" t="str">
        <f t="shared" ca="1" si="256"/>
        <v/>
      </c>
      <c r="KC17" s="81" t="str">
        <f t="shared" ca="1" si="257"/>
        <v/>
      </c>
      <c r="KD17" s="81" t="str">
        <f t="shared" ca="1" si="258"/>
        <v/>
      </c>
      <c r="KE17" s="81" t="str">
        <f t="shared" ca="1" si="259"/>
        <v/>
      </c>
      <c r="KF17" s="81" t="str">
        <f t="shared" ca="1" si="260"/>
        <v/>
      </c>
      <c r="KG17" s="81" t="str">
        <f t="shared" ca="1" si="261"/>
        <v/>
      </c>
      <c r="KH17" s="81" t="str">
        <f t="shared" ca="1" si="262"/>
        <v/>
      </c>
      <c r="KI17" s="81" t="str">
        <f t="shared" ca="1" si="263"/>
        <v/>
      </c>
      <c r="KJ17" s="51" t="str">
        <f t="shared" ca="1" si="264"/>
        <v/>
      </c>
      <c r="KK17" s="80" t="str">
        <f t="shared" ca="1" si="265"/>
        <v/>
      </c>
      <c r="KL17" s="82" t="str">
        <f t="shared" ca="1" si="266"/>
        <v/>
      </c>
      <c r="KM17" s="83" t="str">
        <f t="shared" ca="1" si="267"/>
        <v/>
      </c>
      <c r="KN17" s="79" t="str">
        <f t="shared" ca="1" si="428"/>
        <v/>
      </c>
      <c r="KO17" s="50" t="str">
        <f t="shared" ref="KO17" ca="1" si="654">IFERROR((VLOOKUP($B17,INDIRECT("'"&amp;TEXT(KN$5,"dd-mm-yy")&amp;"'!$B$8:$AI$1000"),13,0)=$G$6)*1,"")</f>
        <v/>
      </c>
      <c r="KP17" s="81" t="str">
        <f t="shared" ca="1" si="269"/>
        <v/>
      </c>
      <c r="KQ17" s="81" t="str">
        <f t="shared" ca="1" si="270"/>
        <v/>
      </c>
      <c r="KR17" s="81" t="str">
        <f t="shared" ca="1" si="271"/>
        <v/>
      </c>
      <c r="KS17" s="81" t="str">
        <f t="shared" ca="1" si="272"/>
        <v/>
      </c>
      <c r="KT17" s="81" t="str">
        <f t="shared" ca="1" si="273"/>
        <v/>
      </c>
      <c r="KU17" s="81" t="str">
        <f t="shared" ca="1" si="274"/>
        <v/>
      </c>
      <c r="KV17" s="81" t="str">
        <f t="shared" ca="1" si="275"/>
        <v/>
      </c>
      <c r="KW17" s="81" t="str">
        <f t="shared" ca="1" si="276"/>
        <v/>
      </c>
      <c r="KX17" s="51" t="str">
        <f t="shared" ca="1" si="277"/>
        <v/>
      </c>
      <c r="KY17" s="80" t="str">
        <f t="shared" ca="1" si="278"/>
        <v/>
      </c>
      <c r="KZ17" s="82" t="str">
        <f t="shared" ca="1" si="279"/>
        <v/>
      </c>
      <c r="LA17" s="83" t="str">
        <f t="shared" ca="1" si="280"/>
        <v/>
      </c>
      <c r="LB17" s="79" t="str">
        <f t="shared" ca="1" si="428"/>
        <v/>
      </c>
      <c r="LC17" s="50" t="str">
        <f t="shared" ref="LC17" ca="1" si="655">IFERROR((VLOOKUP($B17,INDIRECT("'"&amp;TEXT(LB$5,"dd-mm-yy")&amp;"'!$B$8:$AI$1000"),13,0)=$G$6)*1,"")</f>
        <v/>
      </c>
      <c r="LD17" s="81" t="str">
        <f t="shared" ca="1" si="283"/>
        <v/>
      </c>
      <c r="LE17" s="81" t="str">
        <f t="shared" ca="1" si="284"/>
        <v/>
      </c>
      <c r="LF17" s="81" t="str">
        <f t="shared" ca="1" si="285"/>
        <v/>
      </c>
      <c r="LG17" s="81" t="str">
        <f t="shared" ca="1" si="286"/>
        <v/>
      </c>
      <c r="LH17" s="81" t="str">
        <f t="shared" ca="1" si="287"/>
        <v/>
      </c>
      <c r="LI17" s="81" t="str">
        <f t="shared" ca="1" si="288"/>
        <v/>
      </c>
      <c r="LJ17" s="81" t="str">
        <f t="shared" ca="1" si="289"/>
        <v/>
      </c>
      <c r="LK17" s="81" t="str">
        <f t="shared" ca="1" si="290"/>
        <v/>
      </c>
      <c r="LL17" s="51" t="str">
        <f t="shared" ca="1" si="291"/>
        <v/>
      </c>
      <c r="LM17" s="80" t="str">
        <f t="shared" ca="1" si="292"/>
        <v/>
      </c>
      <c r="LN17" s="82" t="str">
        <f t="shared" ca="1" si="293"/>
        <v/>
      </c>
      <c r="LO17" s="83" t="str">
        <f t="shared" ca="1" si="294"/>
        <v/>
      </c>
      <c r="LP17" s="79" t="str">
        <f t="shared" ca="1" si="428"/>
        <v/>
      </c>
      <c r="LQ17" s="50" t="str">
        <f t="shared" ref="LQ17" ca="1" si="656">IFERROR((VLOOKUP($B17,INDIRECT("'"&amp;TEXT(LP$5,"dd-mm-yy")&amp;"'!$B$8:$AI$1000"),13,0)=$G$6)*1,"")</f>
        <v/>
      </c>
      <c r="LR17" s="81" t="str">
        <f t="shared" ca="1" si="296"/>
        <v/>
      </c>
      <c r="LS17" s="81" t="str">
        <f t="shared" ca="1" si="297"/>
        <v/>
      </c>
      <c r="LT17" s="81" t="str">
        <f t="shared" ca="1" si="298"/>
        <v/>
      </c>
      <c r="LU17" s="81" t="str">
        <f t="shared" ca="1" si="299"/>
        <v/>
      </c>
      <c r="LV17" s="81" t="str">
        <f t="shared" ca="1" si="300"/>
        <v/>
      </c>
      <c r="LW17" s="81" t="str">
        <f t="shared" ca="1" si="301"/>
        <v/>
      </c>
      <c r="LX17" s="81" t="str">
        <f t="shared" ca="1" si="302"/>
        <v/>
      </c>
      <c r="LY17" s="81" t="str">
        <f t="shared" ca="1" si="303"/>
        <v/>
      </c>
      <c r="LZ17" s="51" t="str">
        <f t="shared" ca="1" si="304"/>
        <v/>
      </c>
      <c r="MA17" s="80" t="str">
        <f t="shared" ca="1" si="305"/>
        <v/>
      </c>
      <c r="MB17" s="82" t="str">
        <f t="shared" ca="1" si="306"/>
        <v/>
      </c>
      <c r="MC17" s="83" t="str">
        <f t="shared" ca="1" si="307"/>
        <v/>
      </c>
      <c r="MD17" s="79" t="str">
        <f t="shared" ca="1" si="428"/>
        <v/>
      </c>
      <c r="ME17" s="50" t="str">
        <f t="shared" ref="ME17" ca="1" si="657">IFERROR((VLOOKUP($B17,INDIRECT("'"&amp;TEXT(MD$5,"dd-mm-yy")&amp;"'!$B$8:$AI$1000"),13,0)=$G$6)*1,"")</f>
        <v/>
      </c>
      <c r="MF17" s="81" t="str">
        <f t="shared" ca="1" si="309"/>
        <v/>
      </c>
      <c r="MG17" s="81" t="str">
        <f t="shared" ca="1" si="310"/>
        <v/>
      </c>
      <c r="MH17" s="81" t="str">
        <f t="shared" ca="1" si="311"/>
        <v/>
      </c>
      <c r="MI17" s="81" t="str">
        <f t="shared" ca="1" si="312"/>
        <v/>
      </c>
      <c r="MJ17" s="81" t="str">
        <f t="shared" ca="1" si="313"/>
        <v/>
      </c>
      <c r="MK17" s="81" t="str">
        <f t="shared" ca="1" si="314"/>
        <v/>
      </c>
      <c r="ML17" s="81" t="str">
        <f t="shared" ca="1" si="315"/>
        <v/>
      </c>
      <c r="MM17" s="81" t="str">
        <f t="shared" ca="1" si="316"/>
        <v/>
      </c>
      <c r="MN17" s="51" t="str">
        <f t="shared" ca="1" si="317"/>
        <v/>
      </c>
      <c r="MO17" s="80" t="str">
        <f t="shared" ca="1" si="318"/>
        <v/>
      </c>
      <c r="MP17" s="82" t="str">
        <f t="shared" ca="1" si="319"/>
        <v/>
      </c>
      <c r="MQ17" s="83" t="str">
        <f t="shared" ca="1" si="320"/>
        <v/>
      </c>
      <c r="MR17" s="79" t="str">
        <f t="shared" ca="1" si="428"/>
        <v/>
      </c>
      <c r="MS17" s="50" t="str">
        <f t="shared" ref="MS17" ca="1" si="658">IFERROR((VLOOKUP($B17,INDIRECT("'"&amp;TEXT(MR$5,"dd-mm-yy")&amp;"'!$B$8:$AI$1000"),13,0)=$G$6)*1,"")</f>
        <v/>
      </c>
      <c r="MT17" s="81" t="str">
        <f t="shared" ca="1" si="322"/>
        <v/>
      </c>
      <c r="MU17" s="81" t="str">
        <f t="shared" ca="1" si="323"/>
        <v/>
      </c>
      <c r="MV17" s="81" t="str">
        <f t="shared" ca="1" si="324"/>
        <v/>
      </c>
      <c r="MW17" s="81" t="str">
        <f t="shared" ca="1" si="325"/>
        <v/>
      </c>
      <c r="MX17" s="81" t="str">
        <f t="shared" ca="1" si="326"/>
        <v/>
      </c>
      <c r="MY17" s="81" t="str">
        <f t="shared" ca="1" si="327"/>
        <v/>
      </c>
      <c r="MZ17" s="81" t="str">
        <f t="shared" ca="1" si="328"/>
        <v/>
      </c>
      <c r="NA17" s="81" t="str">
        <f t="shared" ca="1" si="329"/>
        <v/>
      </c>
      <c r="NB17" s="51" t="str">
        <f t="shared" ca="1" si="330"/>
        <v/>
      </c>
      <c r="NC17" s="80" t="str">
        <f t="shared" ca="1" si="331"/>
        <v/>
      </c>
      <c r="ND17" s="82" t="str">
        <f t="shared" ca="1" si="332"/>
        <v/>
      </c>
      <c r="NE17" s="83" t="str">
        <f t="shared" ca="1" si="333"/>
        <v/>
      </c>
      <c r="NF17" s="79" t="str">
        <f t="shared" ca="1" si="281"/>
        <v/>
      </c>
      <c r="NG17" s="50" t="str">
        <f t="shared" ref="NG17" ca="1" si="659">IFERROR((VLOOKUP($B17,INDIRECT("'"&amp;TEXT(NF$5,"dd-mm-yy")&amp;"'!$B$8:$AI$1000"),13,0)=$G$6)*1,"")</f>
        <v/>
      </c>
      <c r="NH17" s="81" t="str">
        <f t="shared" ca="1" si="335"/>
        <v/>
      </c>
      <c r="NI17" s="81" t="str">
        <f t="shared" ca="1" si="336"/>
        <v/>
      </c>
      <c r="NJ17" s="81" t="str">
        <f t="shared" ca="1" si="337"/>
        <v/>
      </c>
      <c r="NK17" s="81" t="str">
        <f t="shared" ca="1" si="338"/>
        <v/>
      </c>
      <c r="NL17" s="81" t="str">
        <f t="shared" ca="1" si="339"/>
        <v/>
      </c>
      <c r="NM17" s="81" t="str">
        <f t="shared" ca="1" si="340"/>
        <v/>
      </c>
      <c r="NN17" s="81" t="str">
        <f t="shared" ca="1" si="341"/>
        <v/>
      </c>
      <c r="NO17" s="81" t="str">
        <f t="shared" ca="1" si="342"/>
        <v/>
      </c>
      <c r="NP17" s="51" t="str">
        <f t="shared" ca="1" si="343"/>
        <v/>
      </c>
      <c r="NQ17" s="80" t="str">
        <f t="shared" ca="1" si="344"/>
        <v/>
      </c>
      <c r="NR17" s="82" t="str">
        <f t="shared" ca="1" si="345"/>
        <v/>
      </c>
      <c r="NS17" s="83" t="str">
        <f t="shared" ca="1" si="346"/>
        <v/>
      </c>
      <c r="NT17" s="79" t="str">
        <f t="shared" ca="1" si="347"/>
        <v/>
      </c>
      <c r="NU17" s="50" t="str">
        <f t="shared" ref="NU17" ca="1" si="660">IFERROR((VLOOKUP($B17,INDIRECT("'"&amp;TEXT(NT$5,"dd-mm-yy")&amp;"'!$B$8:$AI$1000"),13,0)=$G$6)*1,"")</f>
        <v/>
      </c>
      <c r="NV17" s="81" t="str">
        <f t="shared" ca="1" si="349"/>
        <v/>
      </c>
      <c r="NW17" s="81" t="str">
        <f t="shared" ca="1" si="350"/>
        <v/>
      </c>
      <c r="NX17" s="81" t="str">
        <f t="shared" ca="1" si="351"/>
        <v/>
      </c>
      <c r="NY17" s="81" t="str">
        <f t="shared" ca="1" si="352"/>
        <v/>
      </c>
      <c r="NZ17" s="81" t="str">
        <f t="shared" ca="1" si="353"/>
        <v/>
      </c>
      <c r="OA17" s="81" t="str">
        <f t="shared" ca="1" si="354"/>
        <v/>
      </c>
      <c r="OB17" s="81" t="str">
        <f t="shared" ca="1" si="355"/>
        <v/>
      </c>
      <c r="OC17" s="81" t="str">
        <f t="shared" ca="1" si="356"/>
        <v/>
      </c>
      <c r="OD17" s="51" t="str">
        <f t="shared" ca="1" si="357"/>
        <v/>
      </c>
      <c r="OE17" s="80" t="str">
        <f t="shared" ca="1" si="358"/>
        <v/>
      </c>
      <c r="OF17" s="82" t="str">
        <f t="shared" ca="1" si="359"/>
        <v/>
      </c>
      <c r="OG17" s="83" t="str">
        <f t="shared" ca="1" si="360"/>
        <v/>
      </c>
      <c r="OH17" s="79" t="str">
        <f t="shared" ca="1" si="347"/>
        <v/>
      </c>
      <c r="OI17" s="50" t="str">
        <f t="shared" ref="OI17" ca="1" si="661">IFERROR((VLOOKUP($B17,INDIRECT("'"&amp;TEXT(OH$5,"dd-mm-yy")&amp;"'!$B$8:$AI$1000"),13,0)=$G$6)*1,"")</f>
        <v/>
      </c>
      <c r="OJ17" s="81" t="str">
        <f t="shared" ca="1" si="362"/>
        <v/>
      </c>
      <c r="OK17" s="81" t="str">
        <f t="shared" ca="1" si="363"/>
        <v/>
      </c>
      <c r="OL17" s="81" t="str">
        <f t="shared" ca="1" si="364"/>
        <v/>
      </c>
      <c r="OM17" s="81" t="str">
        <f t="shared" ca="1" si="365"/>
        <v/>
      </c>
      <c r="ON17" s="81" t="str">
        <f t="shared" ca="1" si="366"/>
        <v/>
      </c>
      <c r="OO17" s="81" t="str">
        <f t="shared" ca="1" si="367"/>
        <v/>
      </c>
      <c r="OP17" s="81" t="str">
        <f t="shared" ca="1" si="368"/>
        <v/>
      </c>
      <c r="OQ17" s="81" t="str">
        <f t="shared" ca="1" si="369"/>
        <v/>
      </c>
      <c r="OR17" s="51" t="str">
        <f t="shared" ca="1" si="370"/>
        <v/>
      </c>
      <c r="OS17" s="80" t="str">
        <f t="shared" ca="1" si="371"/>
        <v/>
      </c>
      <c r="OT17" s="82" t="str">
        <f t="shared" ca="1" si="372"/>
        <v/>
      </c>
      <c r="OU17" s="83" t="str">
        <f t="shared" ca="1" si="373"/>
        <v/>
      </c>
      <c r="OV17" s="79" t="str">
        <f t="shared" ca="1" si="347"/>
        <v/>
      </c>
      <c r="OW17" s="50" t="str">
        <f t="shared" ref="OW17" ca="1" si="662">IFERROR((VLOOKUP($B17,INDIRECT("'"&amp;TEXT(OV$5,"dd-mm-yy")&amp;"'!$B$8:$AI$1000"),13,0)=$G$6)*1,"")</f>
        <v/>
      </c>
      <c r="OX17" s="81" t="str">
        <f t="shared" ca="1" si="375"/>
        <v/>
      </c>
      <c r="OY17" s="81" t="str">
        <f t="shared" ca="1" si="376"/>
        <v/>
      </c>
      <c r="OZ17" s="81" t="str">
        <f t="shared" ca="1" si="377"/>
        <v/>
      </c>
      <c r="PA17" s="81" t="str">
        <f t="shared" ca="1" si="378"/>
        <v/>
      </c>
      <c r="PB17" s="81" t="str">
        <f t="shared" ca="1" si="379"/>
        <v/>
      </c>
      <c r="PC17" s="81" t="str">
        <f t="shared" ca="1" si="380"/>
        <v/>
      </c>
      <c r="PD17" s="81" t="str">
        <f t="shared" ca="1" si="381"/>
        <v/>
      </c>
      <c r="PE17" s="81" t="str">
        <f t="shared" ca="1" si="382"/>
        <v/>
      </c>
      <c r="PF17" s="51" t="str">
        <f t="shared" ca="1" si="383"/>
        <v/>
      </c>
      <c r="PG17" s="80" t="str">
        <f t="shared" ca="1" si="384"/>
        <v/>
      </c>
      <c r="PH17" s="82" t="str">
        <f t="shared" ca="1" si="385"/>
        <v/>
      </c>
      <c r="PI17" s="83" t="str">
        <f t="shared" ca="1" si="386"/>
        <v/>
      </c>
      <c r="PJ17" s="79" t="str">
        <f t="shared" ca="1" si="347"/>
        <v/>
      </c>
      <c r="PK17" s="50" t="str">
        <f t="shared" ref="PK17" ca="1" si="663">IFERROR((VLOOKUP($B17,INDIRECT("'"&amp;TEXT(PJ$5,"dd-mm-yy")&amp;"'!$B$8:$AI$1000"),13,0)=$G$6)*1,"")</f>
        <v/>
      </c>
      <c r="PL17" s="81" t="str">
        <f t="shared" ca="1" si="388"/>
        <v/>
      </c>
      <c r="PM17" s="81" t="str">
        <f t="shared" ca="1" si="389"/>
        <v/>
      </c>
      <c r="PN17" s="81" t="str">
        <f t="shared" ca="1" si="390"/>
        <v/>
      </c>
      <c r="PO17" s="81" t="str">
        <f t="shared" ca="1" si="391"/>
        <v/>
      </c>
      <c r="PP17" s="81" t="str">
        <f t="shared" ca="1" si="392"/>
        <v/>
      </c>
      <c r="PQ17" s="81" t="str">
        <f t="shared" ca="1" si="393"/>
        <v/>
      </c>
      <c r="PR17" s="81" t="str">
        <f t="shared" ca="1" si="394"/>
        <v/>
      </c>
      <c r="PS17" s="81" t="str">
        <f t="shared" ca="1" si="395"/>
        <v/>
      </c>
      <c r="PT17" s="51" t="str">
        <f t="shared" ca="1" si="396"/>
        <v/>
      </c>
      <c r="PU17" s="80" t="str">
        <f t="shared" ca="1" si="397"/>
        <v/>
      </c>
      <c r="PV17" s="82" t="str">
        <f t="shared" ca="1" si="398"/>
        <v/>
      </c>
      <c r="PW17" s="83" t="str">
        <f t="shared" ca="1" si="399"/>
        <v/>
      </c>
      <c r="PX17" s="79" t="str">
        <f t="shared" ca="1" si="347"/>
        <v/>
      </c>
      <c r="PY17" s="50" t="str">
        <f t="shared" ref="PY17" ca="1" si="664">IFERROR((VLOOKUP($B17,INDIRECT("'"&amp;TEXT(PX$5,"dd-mm-yy")&amp;"'!$B$8:$AI$1000"),13,0)=$G$6)*1,"")</f>
        <v/>
      </c>
      <c r="PZ17" s="81" t="str">
        <f t="shared" ca="1" si="401"/>
        <v/>
      </c>
      <c r="QA17" s="81" t="str">
        <f t="shared" ca="1" si="402"/>
        <v/>
      </c>
      <c r="QB17" s="81" t="str">
        <f t="shared" ca="1" si="403"/>
        <v/>
      </c>
      <c r="QC17" s="81" t="str">
        <f t="shared" ca="1" si="404"/>
        <v/>
      </c>
      <c r="QD17" s="81" t="str">
        <f t="shared" ca="1" si="405"/>
        <v/>
      </c>
      <c r="QE17" s="81" t="str">
        <f t="shared" ca="1" si="406"/>
        <v/>
      </c>
      <c r="QF17" s="81" t="str">
        <f t="shared" ca="1" si="407"/>
        <v/>
      </c>
      <c r="QG17" s="81" t="str">
        <f t="shared" ca="1" si="408"/>
        <v/>
      </c>
      <c r="QH17" s="51" t="str">
        <f t="shared" ca="1" si="409"/>
        <v/>
      </c>
      <c r="QI17" s="80" t="str">
        <f t="shared" ca="1" si="410"/>
        <v/>
      </c>
      <c r="QJ17" s="82" t="str">
        <f t="shared" ca="1" si="411"/>
        <v/>
      </c>
      <c r="QK17" s="83" t="str">
        <f t="shared" ca="1" si="412"/>
        <v/>
      </c>
    </row>
    <row r="18" spans="2:453" ht="14.45" customHeight="1" x14ac:dyDescent="0.3">
      <c r="B18" s="72" t="str">
        <f>Colaboradores!B16</f>
        <v>7764</v>
      </c>
      <c r="C18" s="71" t="str">
        <f>Colaboradores!C16</f>
        <v>Ortiz Díaz, Jorge</v>
      </c>
      <c r="D18" s="90">
        <f t="shared" ca="1" si="0"/>
        <v>0</v>
      </c>
      <c r="E18" s="91">
        <f t="shared" ca="1" si="1"/>
        <v>0</v>
      </c>
      <c r="F18" s="54" t="str">
        <f t="shared" ca="1" si="2"/>
        <v/>
      </c>
      <c r="G18" s="52" t="str">
        <f t="shared" ca="1" si="2"/>
        <v/>
      </c>
      <c r="H18" s="81" t="str">
        <f t="shared" ca="1" si="2"/>
        <v/>
      </c>
      <c r="I18" s="81" t="str">
        <f t="shared" ca="1" si="2"/>
        <v/>
      </c>
      <c r="J18" s="81" t="str">
        <f t="shared" ca="1" si="2"/>
        <v/>
      </c>
      <c r="K18" s="81" t="str">
        <f t="shared" ca="1" si="2"/>
        <v/>
      </c>
      <c r="L18" s="81" t="str">
        <f t="shared" ca="1" si="2"/>
        <v/>
      </c>
      <c r="M18" s="81" t="str">
        <f t="shared" ca="1" si="2"/>
        <v/>
      </c>
      <c r="N18" s="81" t="str">
        <f t="shared" ca="1" si="2"/>
        <v/>
      </c>
      <c r="O18" s="81" t="str">
        <f t="shared" ca="1" si="2"/>
        <v/>
      </c>
      <c r="P18" s="53" t="str">
        <f t="shared" ca="1" si="2"/>
        <v/>
      </c>
      <c r="Q18" s="28" t="str">
        <f t="shared" ca="1" si="2"/>
        <v/>
      </c>
      <c r="R18" s="82" t="str">
        <f t="shared" ca="1" si="2"/>
        <v/>
      </c>
      <c r="S18" s="83" t="str">
        <f t="shared" ca="1" si="2"/>
        <v/>
      </c>
      <c r="T18" s="79" t="str">
        <f t="shared" ca="1" si="3"/>
        <v/>
      </c>
      <c r="U18" s="50" t="str">
        <f t="shared" ca="1" si="4"/>
        <v/>
      </c>
      <c r="V18" s="81" t="str">
        <f t="shared" ca="1" si="5"/>
        <v/>
      </c>
      <c r="W18" s="81" t="str">
        <f t="shared" ca="1" si="6"/>
        <v/>
      </c>
      <c r="X18" s="81" t="str">
        <f t="shared" ca="1" si="7"/>
        <v/>
      </c>
      <c r="Y18" s="81" t="str">
        <f t="shared" ca="1" si="8"/>
        <v/>
      </c>
      <c r="Z18" s="81" t="str">
        <f t="shared" ca="1" si="9"/>
        <v/>
      </c>
      <c r="AA18" s="81" t="str">
        <f t="shared" ca="1" si="10"/>
        <v/>
      </c>
      <c r="AB18" s="81" t="str">
        <f t="shared" ca="1" si="11"/>
        <v/>
      </c>
      <c r="AC18" s="81" t="str">
        <f t="shared" ca="1" si="12"/>
        <v/>
      </c>
      <c r="AD18" s="51" t="str">
        <f t="shared" ca="1" si="13"/>
        <v/>
      </c>
      <c r="AE18" s="80" t="str">
        <f t="shared" ca="1" si="14"/>
        <v/>
      </c>
      <c r="AF18" s="82" t="str">
        <f t="shared" ca="1" si="15"/>
        <v/>
      </c>
      <c r="AG18" s="83" t="str">
        <f t="shared" ca="1" si="16"/>
        <v/>
      </c>
      <c r="AH18" s="79" t="str">
        <f t="shared" ca="1" si="17"/>
        <v/>
      </c>
      <c r="AI18" s="50" t="str">
        <f t="shared" ca="1" si="18"/>
        <v/>
      </c>
      <c r="AJ18" s="81" t="str">
        <f t="shared" ca="1" si="19"/>
        <v/>
      </c>
      <c r="AK18" s="81" t="str">
        <f t="shared" ca="1" si="20"/>
        <v/>
      </c>
      <c r="AL18" s="81" t="str">
        <f t="shared" ca="1" si="21"/>
        <v/>
      </c>
      <c r="AM18" s="81" t="str">
        <f t="shared" ca="1" si="22"/>
        <v/>
      </c>
      <c r="AN18" s="81" t="str">
        <f t="shared" ca="1" si="23"/>
        <v/>
      </c>
      <c r="AO18" s="81" t="str">
        <f t="shared" ca="1" si="24"/>
        <v/>
      </c>
      <c r="AP18" s="81" t="str">
        <f t="shared" ca="1" si="25"/>
        <v/>
      </c>
      <c r="AQ18" s="81" t="str">
        <f t="shared" ca="1" si="26"/>
        <v/>
      </c>
      <c r="AR18" s="51" t="str">
        <f t="shared" ca="1" si="27"/>
        <v/>
      </c>
      <c r="AS18" s="80" t="str">
        <f t="shared" ca="1" si="28"/>
        <v/>
      </c>
      <c r="AT18" s="82" t="str">
        <f t="shared" ca="1" si="29"/>
        <v/>
      </c>
      <c r="AU18" s="83" t="str">
        <f t="shared" ca="1" si="30"/>
        <v/>
      </c>
      <c r="AV18" s="79" t="str">
        <f t="shared" ca="1" si="31"/>
        <v/>
      </c>
      <c r="AW18" s="50" t="str">
        <f t="shared" ca="1" si="32"/>
        <v/>
      </c>
      <c r="AX18" s="81" t="str">
        <f t="shared" ca="1" si="33"/>
        <v/>
      </c>
      <c r="AY18" s="81" t="str">
        <f t="shared" ca="1" si="34"/>
        <v/>
      </c>
      <c r="AZ18" s="81" t="str">
        <f t="shared" ca="1" si="35"/>
        <v/>
      </c>
      <c r="BA18" s="81" t="str">
        <f t="shared" ca="1" si="36"/>
        <v/>
      </c>
      <c r="BB18" s="81" t="str">
        <f t="shared" ca="1" si="37"/>
        <v/>
      </c>
      <c r="BC18" s="81" t="str">
        <f t="shared" ca="1" si="38"/>
        <v/>
      </c>
      <c r="BD18" s="81" t="str">
        <f t="shared" ca="1" si="39"/>
        <v/>
      </c>
      <c r="BE18" s="81" t="str">
        <f t="shared" ca="1" si="40"/>
        <v/>
      </c>
      <c r="BF18" s="51" t="str">
        <f t="shared" ca="1" si="41"/>
        <v/>
      </c>
      <c r="BG18" s="80" t="str">
        <f t="shared" ca="1" si="42"/>
        <v/>
      </c>
      <c r="BH18" s="82" t="str">
        <f t="shared" ca="1" si="43"/>
        <v/>
      </c>
      <c r="BI18" s="83" t="str">
        <f t="shared" ca="1" si="44"/>
        <v/>
      </c>
      <c r="BJ18" s="79" t="str">
        <f t="shared" ca="1" si="45"/>
        <v/>
      </c>
      <c r="BK18" s="50" t="str">
        <f t="shared" ca="1" si="46"/>
        <v/>
      </c>
      <c r="BL18" s="81" t="str">
        <f t="shared" ca="1" si="47"/>
        <v/>
      </c>
      <c r="BM18" s="81" t="str">
        <f t="shared" ca="1" si="48"/>
        <v/>
      </c>
      <c r="BN18" s="81" t="str">
        <f t="shared" ca="1" si="49"/>
        <v/>
      </c>
      <c r="BO18" s="81" t="str">
        <f t="shared" ca="1" si="50"/>
        <v/>
      </c>
      <c r="BP18" s="81" t="str">
        <f t="shared" ca="1" si="51"/>
        <v/>
      </c>
      <c r="BQ18" s="81" t="str">
        <f t="shared" ca="1" si="52"/>
        <v/>
      </c>
      <c r="BR18" s="81" t="str">
        <f t="shared" ca="1" si="53"/>
        <v/>
      </c>
      <c r="BS18" s="81" t="str">
        <f t="shared" ca="1" si="54"/>
        <v/>
      </c>
      <c r="BT18" s="51" t="str">
        <f t="shared" ca="1" si="55"/>
        <v/>
      </c>
      <c r="BU18" s="80" t="str">
        <f t="shared" ca="1" si="56"/>
        <v/>
      </c>
      <c r="BV18" s="82" t="str">
        <f t="shared" ca="1" si="57"/>
        <v/>
      </c>
      <c r="BW18" s="83" t="str">
        <f t="shared" ca="1" si="58"/>
        <v/>
      </c>
      <c r="BX18" s="79" t="str">
        <f t="shared" ca="1" si="45"/>
        <v/>
      </c>
      <c r="BY18" s="50" t="str">
        <f t="shared" ca="1" si="46"/>
        <v/>
      </c>
      <c r="BZ18" s="81" t="str">
        <f t="shared" ca="1" si="59"/>
        <v/>
      </c>
      <c r="CA18" s="81" t="str">
        <f t="shared" ca="1" si="60"/>
        <v/>
      </c>
      <c r="CB18" s="81" t="str">
        <f t="shared" ca="1" si="61"/>
        <v/>
      </c>
      <c r="CC18" s="81" t="str">
        <f t="shared" ca="1" si="62"/>
        <v/>
      </c>
      <c r="CD18" s="81" t="str">
        <f t="shared" ca="1" si="63"/>
        <v/>
      </c>
      <c r="CE18" s="81" t="str">
        <f t="shared" ca="1" si="64"/>
        <v/>
      </c>
      <c r="CF18" s="81" t="str">
        <f t="shared" ca="1" si="65"/>
        <v/>
      </c>
      <c r="CG18" s="81" t="str">
        <f t="shared" ca="1" si="66"/>
        <v/>
      </c>
      <c r="CH18" s="51" t="str">
        <f t="shared" ca="1" si="67"/>
        <v/>
      </c>
      <c r="CI18" s="80" t="str">
        <f t="shared" ca="1" si="68"/>
        <v/>
      </c>
      <c r="CJ18" s="82" t="str">
        <f t="shared" ca="1" si="69"/>
        <v/>
      </c>
      <c r="CK18" s="83" t="str">
        <f t="shared" ca="1" si="70"/>
        <v/>
      </c>
      <c r="CL18" s="79" t="str">
        <f t="shared" ca="1" si="45"/>
        <v/>
      </c>
      <c r="CM18" s="50" t="str">
        <f t="shared" ca="1" si="46"/>
        <v/>
      </c>
      <c r="CN18" s="81" t="str">
        <f t="shared" ca="1" si="71"/>
        <v/>
      </c>
      <c r="CO18" s="81" t="str">
        <f t="shared" ca="1" si="72"/>
        <v/>
      </c>
      <c r="CP18" s="81" t="str">
        <f t="shared" ca="1" si="73"/>
        <v/>
      </c>
      <c r="CQ18" s="81" t="str">
        <f t="shared" ca="1" si="74"/>
        <v/>
      </c>
      <c r="CR18" s="81" t="str">
        <f t="shared" ca="1" si="75"/>
        <v/>
      </c>
      <c r="CS18" s="81" t="str">
        <f t="shared" ca="1" si="76"/>
        <v/>
      </c>
      <c r="CT18" s="81" t="str">
        <f t="shared" ca="1" si="77"/>
        <v/>
      </c>
      <c r="CU18" s="81" t="str">
        <f t="shared" ca="1" si="78"/>
        <v/>
      </c>
      <c r="CV18" s="51" t="str">
        <f t="shared" ca="1" si="79"/>
        <v/>
      </c>
      <c r="CW18" s="80" t="str">
        <f t="shared" ca="1" si="80"/>
        <v/>
      </c>
      <c r="CX18" s="82" t="str">
        <f t="shared" ca="1" si="81"/>
        <v/>
      </c>
      <c r="CY18" s="83" t="str">
        <f t="shared" ca="1" si="82"/>
        <v/>
      </c>
      <c r="CZ18" s="79" t="str">
        <f t="shared" ca="1" si="96"/>
        <v/>
      </c>
      <c r="DA18" s="50" t="str">
        <f t="shared" ref="DA18" ca="1" si="665">IFERROR((VLOOKUP($B18,INDIRECT("'"&amp;TEXT(CZ$5,"dd-mm-yy")&amp;"'!$B$8:$AI$1000"),13,0)=$G$6)*1,"")</f>
        <v/>
      </c>
      <c r="DB18" s="81" t="str">
        <f t="shared" ca="1" si="84"/>
        <v/>
      </c>
      <c r="DC18" s="81" t="str">
        <f t="shared" ca="1" si="85"/>
        <v/>
      </c>
      <c r="DD18" s="81" t="str">
        <f t="shared" ca="1" si="86"/>
        <v/>
      </c>
      <c r="DE18" s="81" t="str">
        <f t="shared" ca="1" si="87"/>
        <v/>
      </c>
      <c r="DF18" s="81" t="str">
        <f t="shared" ca="1" si="88"/>
        <v/>
      </c>
      <c r="DG18" s="81" t="str">
        <f t="shared" ca="1" si="89"/>
        <v/>
      </c>
      <c r="DH18" s="81" t="str">
        <f t="shared" ca="1" si="90"/>
        <v/>
      </c>
      <c r="DI18" s="81" t="str">
        <f t="shared" ca="1" si="91"/>
        <v/>
      </c>
      <c r="DJ18" s="51" t="str">
        <f t="shared" ca="1" si="92"/>
        <v/>
      </c>
      <c r="DK18" s="80" t="str">
        <f t="shared" ca="1" si="93"/>
        <v/>
      </c>
      <c r="DL18" s="82" t="str">
        <f t="shared" ca="1" si="94"/>
        <v/>
      </c>
      <c r="DM18" s="83" t="str">
        <f t="shared" ca="1" si="95"/>
        <v/>
      </c>
      <c r="DN18" s="79" t="str">
        <f t="shared" ca="1" si="96"/>
        <v/>
      </c>
      <c r="DO18" s="50" t="str">
        <f t="shared" ref="DO18" ca="1" si="666">IFERROR((VLOOKUP($B18,INDIRECT("'"&amp;TEXT(DN$5,"dd-mm-yy")&amp;"'!$B$8:$AI$1000"),13,0)=$G$6)*1,"")</f>
        <v/>
      </c>
      <c r="DP18" s="81" t="str">
        <f t="shared" ca="1" si="98"/>
        <v/>
      </c>
      <c r="DQ18" s="81" t="str">
        <f t="shared" ca="1" si="99"/>
        <v/>
      </c>
      <c r="DR18" s="81" t="str">
        <f t="shared" ca="1" si="100"/>
        <v/>
      </c>
      <c r="DS18" s="81" t="str">
        <f t="shared" ca="1" si="101"/>
        <v/>
      </c>
      <c r="DT18" s="81" t="str">
        <f t="shared" ca="1" si="102"/>
        <v/>
      </c>
      <c r="DU18" s="81" t="str">
        <f t="shared" ca="1" si="103"/>
        <v/>
      </c>
      <c r="DV18" s="81" t="str">
        <f t="shared" ca="1" si="104"/>
        <v/>
      </c>
      <c r="DW18" s="81" t="str">
        <f t="shared" ca="1" si="105"/>
        <v/>
      </c>
      <c r="DX18" s="51" t="str">
        <f t="shared" ca="1" si="106"/>
        <v/>
      </c>
      <c r="DY18" s="80" t="str">
        <f t="shared" ca="1" si="107"/>
        <v/>
      </c>
      <c r="DZ18" s="82" t="str">
        <f t="shared" ca="1" si="108"/>
        <v/>
      </c>
      <c r="EA18" s="83" t="str">
        <f t="shared" ca="1" si="109"/>
        <v/>
      </c>
      <c r="EB18" s="79" t="str">
        <f t="shared" ca="1" si="96"/>
        <v/>
      </c>
      <c r="EC18" s="50" t="str">
        <f t="shared" ref="EC18" ca="1" si="667">IFERROR((VLOOKUP($B18,INDIRECT("'"&amp;TEXT(EB$5,"dd-mm-yy")&amp;"'!$B$8:$AI$1000"),13,0)=$G$6)*1,"")</f>
        <v/>
      </c>
      <c r="ED18" s="81" t="str">
        <f t="shared" ca="1" si="111"/>
        <v/>
      </c>
      <c r="EE18" s="81" t="str">
        <f t="shared" ca="1" si="112"/>
        <v/>
      </c>
      <c r="EF18" s="81" t="str">
        <f t="shared" ca="1" si="113"/>
        <v/>
      </c>
      <c r="EG18" s="81" t="str">
        <f t="shared" ca="1" si="114"/>
        <v/>
      </c>
      <c r="EH18" s="81" t="str">
        <f t="shared" ca="1" si="115"/>
        <v/>
      </c>
      <c r="EI18" s="81" t="str">
        <f t="shared" ca="1" si="116"/>
        <v/>
      </c>
      <c r="EJ18" s="81" t="str">
        <f t="shared" ca="1" si="117"/>
        <v/>
      </c>
      <c r="EK18" s="81" t="str">
        <f t="shared" ca="1" si="118"/>
        <v/>
      </c>
      <c r="EL18" s="51" t="str">
        <f t="shared" ca="1" si="119"/>
        <v/>
      </c>
      <c r="EM18" s="80" t="str">
        <f t="shared" ca="1" si="120"/>
        <v/>
      </c>
      <c r="EN18" s="82" t="str">
        <f t="shared" ca="1" si="121"/>
        <v/>
      </c>
      <c r="EO18" s="83" t="str">
        <f t="shared" ca="1" si="122"/>
        <v/>
      </c>
      <c r="EP18" s="79" t="str">
        <f t="shared" ca="1" si="96"/>
        <v/>
      </c>
      <c r="EQ18" s="50" t="str">
        <f t="shared" ref="EQ18" ca="1" si="668">IFERROR((VLOOKUP($B18,INDIRECT("'"&amp;TEXT(EP$5,"dd-mm-yy")&amp;"'!$B$8:$AI$1000"),13,0)=$G$6)*1,"")</f>
        <v/>
      </c>
      <c r="ER18" s="81" t="str">
        <f t="shared" ca="1" si="124"/>
        <v/>
      </c>
      <c r="ES18" s="81" t="str">
        <f t="shared" ca="1" si="125"/>
        <v/>
      </c>
      <c r="ET18" s="81" t="str">
        <f t="shared" ca="1" si="126"/>
        <v/>
      </c>
      <c r="EU18" s="81" t="str">
        <f t="shared" ca="1" si="127"/>
        <v/>
      </c>
      <c r="EV18" s="81" t="str">
        <f t="shared" ca="1" si="128"/>
        <v/>
      </c>
      <c r="EW18" s="81" t="str">
        <f t="shared" ca="1" si="129"/>
        <v/>
      </c>
      <c r="EX18" s="81" t="str">
        <f t="shared" ca="1" si="130"/>
        <v/>
      </c>
      <c r="EY18" s="81" t="str">
        <f t="shared" ca="1" si="131"/>
        <v/>
      </c>
      <c r="EZ18" s="51" t="str">
        <f t="shared" ca="1" si="132"/>
        <v/>
      </c>
      <c r="FA18" s="80" t="str">
        <f t="shared" ca="1" si="133"/>
        <v/>
      </c>
      <c r="FB18" s="82" t="str">
        <f t="shared" ca="1" si="134"/>
        <v/>
      </c>
      <c r="FC18" s="83" t="str">
        <f t="shared" ca="1" si="135"/>
        <v/>
      </c>
      <c r="FD18" s="79" t="str">
        <f t="shared" ca="1" si="417"/>
        <v/>
      </c>
      <c r="FE18" s="50" t="str">
        <f t="shared" ref="FE18" ca="1" si="669">IFERROR((VLOOKUP($B18,INDIRECT("'"&amp;TEXT(FD$5,"dd-mm-yy")&amp;"'!$B$8:$AI$1000"),13,0)=$G$6)*1,"")</f>
        <v/>
      </c>
      <c r="FF18" s="81" t="str">
        <f t="shared" ca="1" si="137"/>
        <v/>
      </c>
      <c r="FG18" s="81" t="str">
        <f t="shared" ca="1" si="138"/>
        <v/>
      </c>
      <c r="FH18" s="81" t="str">
        <f t="shared" ca="1" si="139"/>
        <v/>
      </c>
      <c r="FI18" s="81" t="str">
        <f t="shared" ca="1" si="140"/>
        <v/>
      </c>
      <c r="FJ18" s="81" t="str">
        <f t="shared" ca="1" si="141"/>
        <v/>
      </c>
      <c r="FK18" s="81" t="str">
        <f t="shared" ca="1" si="142"/>
        <v/>
      </c>
      <c r="FL18" s="81" t="str">
        <f t="shared" ca="1" si="143"/>
        <v/>
      </c>
      <c r="FM18" s="81" t="str">
        <f t="shared" ca="1" si="144"/>
        <v/>
      </c>
      <c r="FN18" s="51" t="str">
        <f t="shared" ca="1" si="145"/>
        <v/>
      </c>
      <c r="FO18" s="80" t="str">
        <f t="shared" ca="1" si="146"/>
        <v/>
      </c>
      <c r="FP18" s="82" t="str">
        <f t="shared" ca="1" si="147"/>
        <v/>
      </c>
      <c r="FQ18" s="83" t="str">
        <f t="shared" ca="1" si="148"/>
        <v/>
      </c>
      <c r="FR18" s="79" t="str">
        <f t="shared" ca="1" si="417"/>
        <v/>
      </c>
      <c r="FS18" s="50" t="str">
        <f t="shared" ref="FS18" ca="1" si="670">IFERROR((VLOOKUP($B18,INDIRECT("'"&amp;TEXT(FR$5,"dd-mm-yy")&amp;"'!$B$8:$AI$1000"),13,0)=$G$6)*1,"")</f>
        <v/>
      </c>
      <c r="FT18" s="81" t="str">
        <f t="shared" ca="1" si="151"/>
        <v/>
      </c>
      <c r="FU18" s="81" t="str">
        <f t="shared" ca="1" si="152"/>
        <v/>
      </c>
      <c r="FV18" s="81" t="str">
        <f t="shared" ca="1" si="153"/>
        <v/>
      </c>
      <c r="FW18" s="81" t="str">
        <f t="shared" ca="1" si="154"/>
        <v/>
      </c>
      <c r="FX18" s="81" t="str">
        <f t="shared" ca="1" si="155"/>
        <v/>
      </c>
      <c r="FY18" s="81" t="str">
        <f t="shared" ca="1" si="156"/>
        <v/>
      </c>
      <c r="FZ18" s="81" t="str">
        <f t="shared" ca="1" si="157"/>
        <v/>
      </c>
      <c r="GA18" s="81" t="str">
        <f t="shared" ca="1" si="158"/>
        <v/>
      </c>
      <c r="GB18" s="51" t="str">
        <f t="shared" ca="1" si="159"/>
        <v/>
      </c>
      <c r="GC18" s="80" t="str">
        <f t="shared" ca="1" si="160"/>
        <v/>
      </c>
      <c r="GD18" s="82" t="str">
        <f t="shared" ca="1" si="161"/>
        <v/>
      </c>
      <c r="GE18" s="83" t="str">
        <f t="shared" ca="1" si="162"/>
        <v/>
      </c>
      <c r="GF18" s="79" t="str">
        <f t="shared" ca="1" si="417"/>
        <v/>
      </c>
      <c r="GG18" s="50" t="str">
        <f t="shared" ref="GG18" ca="1" si="671">IFERROR((VLOOKUP($B18,INDIRECT("'"&amp;TEXT(GF$5,"dd-mm-yy")&amp;"'!$B$8:$AI$1000"),13,0)=$G$6)*1,"")</f>
        <v/>
      </c>
      <c r="GH18" s="81" t="str">
        <f t="shared" ca="1" si="164"/>
        <v/>
      </c>
      <c r="GI18" s="81" t="str">
        <f t="shared" ca="1" si="165"/>
        <v/>
      </c>
      <c r="GJ18" s="81" t="str">
        <f t="shared" ca="1" si="166"/>
        <v/>
      </c>
      <c r="GK18" s="81" t="str">
        <f t="shared" ca="1" si="167"/>
        <v/>
      </c>
      <c r="GL18" s="81" t="str">
        <f t="shared" ca="1" si="168"/>
        <v/>
      </c>
      <c r="GM18" s="81" t="str">
        <f t="shared" ca="1" si="169"/>
        <v/>
      </c>
      <c r="GN18" s="81" t="str">
        <f t="shared" ca="1" si="170"/>
        <v/>
      </c>
      <c r="GO18" s="81" t="str">
        <f t="shared" ca="1" si="171"/>
        <v/>
      </c>
      <c r="GP18" s="51" t="str">
        <f t="shared" ca="1" si="172"/>
        <v/>
      </c>
      <c r="GQ18" s="80" t="str">
        <f t="shared" ca="1" si="173"/>
        <v/>
      </c>
      <c r="GR18" s="82" t="str">
        <f t="shared" ca="1" si="174"/>
        <v/>
      </c>
      <c r="GS18" s="83" t="str">
        <f t="shared" ca="1" si="175"/>
        <v/>
      </c>
      <c r="GT18" s="79" t="str">
        <f t="shared" ca="1" si="417"/>
        <v/>
      </c>
      <c r="GU18" s="50" t="str">
        <f t="shared" ref="GU18" ca="1" si="672">IFERROR((VLOOKUP($B18,INDIRECT("'"&amp;TEXT(GT$5,"dd-mm-yy")&amp;"'!$B$8:$AI$1000"),13,0)=$G$6)*1,"")</f>
        <v/>
      </c>
      <c r="GV18" s="81" t="str">
        <f t="shared" ca="1" si="177"/>
        <v/>
      </c>
      <c r="GW18" s="81" t="str">
        <f t="shared" ca="1" si="178"/>
        <v/>
      </c>
      <c r="GX18" s="81" t="str">
        <f t="shared" ca="1" si="179"/>
        <v/>
      </c>
      <c r="GY18" s="81" t="str">
        <f t="shared" ca="1" si="180"/>
        <v/>
      </c>
      <c r="GZ18" s="81" t="str">
        <f t="shared" ca="1" si="181"/>
        <v/>
      </c>
      <c r="HA18" s="81" t="str">
        <f t="shared" ca="1" si="182"/>
        <v/>
      </c>
      <c r="HB18" s="81" t="str">
        <f t="shared" ca="1" si="183"/>
        <v/>
      </c>
      <c r="HC18" s="81" t="str">
        <f t="shared" ca="1" si="184"/>
        <v/>
      </c>
      <c r="HD18" s="51" t="str">
        <f t="shared" ca="1" si="185"/>
        <v/>
      </c>
      <c r="HE18" s="80" t="str">
        <f t="shared" ca="1" si="186"/>
        <v/>
      </c>
      <c r="HF18" s="82" t="str">
        <f t="shared" ca="1" si="187"/>
        <v/>
      </c>
      <c r="HG18" s="83" t="str">
        <f t="shared" ca="1" si="188"/>
        <v/>
      </c>
      <c r="HH18" s="79" t="str">
        <f t="shared" ca="1" si="417"/>
        <v/>
      </c>
      <c r="HI18" s="50" t="str">
        <f t="shared" ref="HI18" ca="1" si="673">IFERROR((VLOOKUP($B18,INDIRECT("'"&amp;TEXT(HH$5,"dd-mm-yy")&amp;"'!$B$8:$AI$1000"),13,0)=$G$6)*1,"")</f>
        <v/>
      </c>
      <c r="HJ18" s="81" t="str">
        <f t="shared" ca="1" si="190"/>
        <v/>
      </c>
      <c r="HK18" s="81" t="str">
        <f t="shared" ca="1" si="191"/>
        <v/>
      </c>
      <c r="HL18" s="81" t="str">
        <f t="shared" ca="1" si="192"/>
        <v/>
      </c>
      <c r="HM18" s="81" t="str">
        <f t="shared" ca="1" si="193"/>
        <v/>
      </c>
      <c r="HN18" s="81" t="str">
        <f t="shared" ca="1" si="194"/>
        <v/>
      </c>
      <c r="HO18" s="81" t="str">
        <f t="shared" ca="1" si="195"/>
        <v/>
      </c>
      <c r="HP18" s="81" t="str">
        <f t="shared" ca="1" si="196"/>
        <v/>
      </c>
      <c r="HQ18" s="81" t="str">
        <f t="shared" ca="1" si="197"/>
        <v/>
      </c>
      <c r="HR18" s="51" t="str">
        <f t="shared" ca="1" si="198"/>
        <v/>
      </c>
      <c r="HS18" s="80" t="str">
        <f t="shared" ca="1" si="199"/>
        <v/>
      </c>
      <c r="HT18" s="82" t="str">
        <f t="shared" ca="1" si="200"/>
        <v/>
      </c>
      <c r="HU18" s="83" t="str">
        <f t="shared" ca="1" si="201"/>
        <v/>
      </c>
      <c r="HV18" s="79" t="str">
        <f t="shared" ca="1" si="149"/>
        <v/>
      </c>
      <c r="HW18" s="50" t="str">
        <f t="shared" ref="HW18" ca="1" si="674">IFERROR((VLOOKUP($B18,INDIRECT("'"&amp;TEXT(HV$5,"dd-mm-yy")&amp;"'!$B$8:$AI$1000"),13,0)=$G$6)*1,"")</f>
        <v/>
      </c>
      <c r="HX18" s="81" t="str">
        <f t="shared" ca="1" si="203"/>
        <v/>
      </c>
      <c r="HY18" s="81" t="str">
        <f t="shared" ca="1" si="204"/>
        <v/>
      </c>
      <c r="HZ18" s="81" t="str">
        <f t="shared" ca="1" si="205"/>
        <v/>
      </c>
      <c r="IA18" s="81" t="str">
        <f t="shared" ca="1" si="206"/>
        <v/>
      </c>
      <c r="IB18" s="81" t="str">
        <f t="shared" ca="1" si="207"/>
        <v/>
      </c>
      <c r="IC18" s="81" t="str">
        <f t="shared" ca="1" si="208"/>
        <v/>
      </c>
      <c r="ID18" s="81" t="str">
        <f t="shared" ca="1" si="209"/>
        <v/>
      </c>
      <c r="IE18" s="81" t="str">
        <f t="shared" ca="1" si="210"/>
        <v/>
      </c>
      <c r="IF18" s="51" t="str">
        <f t="shared" ca="1" si="211"/>
        <v/>
      </c>
      <c r="IG18" s="80" t="str">
        <f t="shared" ca="1" si="212"/>
        <v/>
      </c>
      <c r="IH18" s="82" t="str">
        <f t="shared" ca="1" si="213"/>
        <v/>
      </c>
      <c r="II18" s="83" t="str">
        <f t="shared" ca="1" si="214"/>
        <v/>
      </c>
      <c r="IJ18" s="79" t="str">
        <f t="shared" ca="1" si="215"/>
        <v/>
      </c>
      <c r="IK18" s="50" t="str">
        <f t="shared" ref="IK18" ca="1" si="675">IFERROR((VLOOKUP($B18,INDIRECT("'"&amp;TEXT(IJ$5,"dd-mm-yy")&amp;"'!$B$8:$AI$1000"),13,0)=$G$6)*1,"")</f>
        <v/>
      </c>
      <c r="IL18" s="81" t="str">
        <f t="shared" ca="1" si="217"/>
        <v/>
      </c>
      <c r="IM18" s="81" t="str">
        <f t="shared" ca="1" si="218"/>
        <v/>
      </c>
      <c r="IN18" s="81" t="str">
        <f t="shared" ca="1" si="219"/>
        <v/>
      </c>
      <c r="IO18" s="81" t="str">
        <f t="shared" ca="1" si="220"/>
        <v/>
      </c>
      <c r="IP18" s="81" t="str">
        <f t="shared" ca="1" si="221"/>
        <v/>
      </c>
      <c r="IQ18" s="81" t="str">
        <f t="shared" ca="1" si="222"/>
        <v/>
      </c>
      <c r="IR18" s="81" t="str">
        <f t="shared" ca="1" si="223"/>
        <v/>
      </c>
      <c r="IS18" s="81" t="str">
        <f t="shared" ca="1" si="224"/>
        <v/>
      </c>
      <c r="IT18" s="51" t="str">
        <f t="shared" ca="1" si="225"/>
        <v/>
      </c>
      <c r="IU18" s="80" t="str">
        <f t="shared" ca="1" si="226"/>
        <v/>
      </c>
      <c r="IV18" s="82" t="str">
        <f t="shared" ca="1" si="227"/>
        <v/>
      </c>
      <c r="IW18" s="83" t="str">
        <f t="shared" ca="1" si="228"/>
        <v/>
      </c>
      <c r="IX18" s="79" t="str">
        <f t="shared" ca="1" si="215"/>
        <v/>
      </c>
      <c r="IY18" s="50" t="str">
        <f t="shared" ref="IY18" ca="1" si="676">IFERROR((VLOOKUP($B18,INDIRECT("'"&amp;TEXT(IX$5,"dd-mm-yy")&amp;"'!$B$8:$AI$1000"),13,0)=$G$6)*1,"")</f>
        <v/>
      </c>
      <c r="IZ18" s="81" t="str">
        <f t="shared" ca="1" si="230"/>
        <v/>
      </c>
      <c r="JA18" s="81" t="str">
        <f t="shared" ca="1" si="231"/>
        <v/>
      </c>
      <c r="JB18" s="81" t="str">
        <f t="shared" ca="1" si="232"/>
        <v/>
      </c>
      <c r="JC18" s="81" t="str">
        <f t="shared" ca="1" si="233"/>
        <v/>
      </c>
      <c r="JD18" s="81" t="str">
        <f t="shared" ca="1" si="234"/>
        <v/>
      </c>
      <c r="JE18" s="81" t="str">
        <f t="shared" ca="1" si="235"/>
        <v/>
      </c>
      <c r="JF18" s="81" t="str">
        <f t="shared" ca="1" si="236"/>
        <v/>
      </c>
      <c r="JG18" s="81" t="str">
        <f t="shared" ca="1" si="237"/>
        <v/>
      </c>
      <c r="JH18" s="51" t="str">
        <f t="shared" ca="1" si="238"/>
        <v/>
      </c>
      <c r="JI18" s="80" t="str">
        <f t="shared" ca="1" si="239"/>
        <v/>
      </c>
      <c r="JJ18" s="82" t="str">
        <f t="shared" ca="1" si="240"/>
        <v/>
      </c>
      <c r="JK18" s="83" t="str">
        <f t="shared" ca="1" si="241"/>
        <v/>
      </c>
      <c r="JL18" s="79" t="str">
        <f t="shared" ca="1" si="215"/>
        <v/>
      </c>
      <c r="JM18" s="50" t="str">
        <f t="shared" ref="JM18" ca="1" si="677">IFERROR((VLOOKUP($B18,INDIRECT("'"&amp;TEXT(JL$5,"dd-mm-yy")&amp;"'!$B$8:$AI$1000"),13,0)=$G$6)*1,"")</f>
        <v/>
      </c>
      <c r="JN18" s="81" t="str">
        <f t="shared" ca="1" si="243"/>
        <v/>
      </c>
      <c r="JO18" s="81" t="str">
        <f t="shared" ca="1" si="244"/>
        <v/>
      </c>
      <c r="JP18" s="81" t="str">
        <f t="shared" ca="1" si="245"/>
        <v/>
      </c>
      <c r="JQ18" s="81" t="str">
        <f t="shared" ca="1" si="246"/>
        <v/>
      </c>
      <c r="JR18" s="81" t="str">
        <f t="shared" ca="1" si="247"/>
        <v/>
      </c>
      <c r="JS18" s="81" t="str">
        <f t="shared" ca="1" si="248"/>
        <v/>
      </c>
      <c r="JT18" s="81" t="str">
        <f t="shared" ca="1" si="249"/>
        <v/>
      </c>
      <c r="JU18" s="81" t="str">
        <f t="shared" ca="1" si="250"/>
        <v/>
      </c>
      <c r="JV18" s="51" t="str">
        <f t="shared" ca="1" si="251"/>
        <v/>
      </c>
      <c r="JW18" s="80" t="str">
        <f t="shared" ca="1" si="252"/>
        <v/>
      </c>
      <c r="JX18" s="82" t="str">
        <f t="shared" ca="1" si="253"/>
        <v/>
      </c>
      <c r="JY18" s="83" t="str">
        <f t="shared" ca="1" si="254"/>
        <v/>
      </c>
      <c r="JZ18" s="79" t="str">
        <f t="shared" ca="1" si="215"/>
        <v/>
      </c>
      <c r="KA18" s="50" t="str">
        <f t="shared" ref="KA18" ca="1" si="678">IFERROR((VLOOKUP($B18,INDIRECT("'"&amp;TEXT(JZ$5,"dd-mm-yy")&amp;"'!$B$8:$AI$1000"),13,0)=$G$6)*1,"")</f>
        <v/>
      </c>
      <c r="KB18" s="81" t="str">
        <f t="shared" ca="1" si="256"/>
        <v/>
      </c>
      <c r="KC18" s="81" t="str">
        <f t="shared" ca="1" si="257"/>
        <v/>
      </c>
      <c r="KD18" s="81" t="str">
        <f t="shared" ca="1" si="258"/>
        <v/>
      </c>
      <c r="KE18" s="81" t="str">
        <f t="shared" ca="1" si="259"/>
        <v/>
      </c>
      <c r="KF18" s="81" t="str">
        <f t="shared" ca="1" si="260"/>
        <v/>
      </c>
      <c r="KG18" s="81" t="str">
        <f t="shared" ca="1" si="261"/>
        <v/>
      </c>
      <c r="KH18" s="81" t="str">
        <f t="shared" ca="1" si="262"/>
        <v/>
      </c>
      <c r="KI18" s="81" t="str">
        <f t="shared" ca="1" si="263"/>
        <v/>
      </c>
      <c r="KJ18" s="51" t="str">
        <f t="shared" ca="1" si="264"/>
        <v/>
      </c>
      <c r="KK18" s="80" t="str">
        <f t="shared" ca="1" si="265"/>
        <v/>
      </c>
      <c r="KL18" s="82" t="str">
        <f t="shared" ca="1" si="266"/>
        <v/>
      </c>
      <c r="KM18" s="83" t="str">
        <f t="shared" ca="1" si="267"/>
        <v/>
      </c>
      <c r="KN18" s="79" t="str">
        <f t="shared" ca="1" si="428"/>
        <v/>
      </c>
      <c r="KO18" s="50" t="str">
        <f t="shared" ref="KO18" ca="1" si="679">IFERROR((VLOOKUP($B18,INDIRECT("'"&amp;TEXT(KN$5,"dd-mm-yy")&amp;"'!$B$8:$AI$1000"),13,0)=$G$6)*1,"")</f>
        <v/>
      </c>
      <c r="KP18" s="81" t="str">
        <f t="shared" ca="1" si="269"/>
        <v/>
      </c>
      <c r="KQ18" s="81" t="str">
        <f t="shared" ca="1" si="270"/>
        <v/>
      </c>
      <c r="KR18" s="81" t="str">
        <f t="shared" ca="1" si="271"/>
        <v/>
      </c>
      <c r="KS18" s="81" t="str">
        <f t="shared" ca="1" si="272"/>
        <v/>
      </c>
      <c r="KT18" s="81" t="str">
        <f t="shared" ca="1" si="273"/>
        <v/>
      </c>
      <c r="KU18" s="81" t="str">
        <f t="shared" ca="1" si="274"/>
        <v/>
      </c>
      <c r="KV18" s="81" t="str">
        <f t="shared" ca="1" si="275"/>
        <v/>
      </c>
      <c r="KW18" s="81" t="str">
        <f t="shared" ca="1" si="276"/>
        <v/>
      </c>
      <c r="KX18" s="51" t="str">
        <f t="shared" ca="1" si="277"/>
        <v/>
      </c>
      <c r="KY18" s="80" t="str">
        <f t="shared" ca="1" si="278"/>
        <v/>
      </c>
      <c r="KZ18" s="82" t="str">
        <f t="shared" ca="1" si="279"/>
        <v/>
      </c>
      <c r="LA18" s="83" t="str">
        <f t="shared" ca="1" si="280"/>
        <v/>
      </c>
      <c r="LB18" s="79" t="str">
        <f t="shared" ca="1" si="428"/>
        <v/>
      </c>
      <c r="LC18" s="50" t="str">
        <f t="shared" ref="LC18" ca="1" si="680">IFERROR((VLOOKUP($B18,INDIRECT("'"&amp;TEXT(LB$5,"dd-mm-yy")&amp;"'!$B$8:$AI$1000"),13,0)=$G$6)*1,"")</f>
        <v/>
      </c>
      <c r="LD18" s="81" t="str">
        <f t="shared" ca="1" si="283"/>
        <v/>
      </c>
      <c r="LE18" s="81" t="str">
        <f t="shared" ca="1" si="284"/>
        <v/>
      </c>
      <c r="LF18" s="81" t="str">
        <f t="shared" ca="1" si="285"/>
        <v/>
      </c>
      <c r="LG18" s="81" t="str">
        <f t="shared" ca="1" si="286"/>
        <v/>
      </c>
      <c r="LH18" s="81" t="str">
        <f t="shared" ca="1" si="287"/>
        <v/>
      </c>
      <c r="LI18" s="81" t="str">
        <f t="shared" ca="1" si="288"/>
        <v/>
      </c>
      <c r="LJ18" s="81" t="str">
        <f t="shared" ca="1" si="289"/>
        <v/>
      </c>
      <c r="LK18" s="81" t="str">
        <f t="shared" ca="1" si="290"/>
        <v/>
      </c>
      <c r="LL18" s="51" t="str">
        <f t="shared" ca="1" si="291"/>
        <v/>
      </c>
      <c r="LM18" s="80" t="str">
        <f t="shared" ca="1" si="292"/>
        <v/>
      </c>
      <c r="LN18" s="82" t="str">
        <f t="shared" ca="1" si="293"/>
        <v/>
      </c>
      <c r="LO18" s="83" t="str">
        <f t="shared" ca="1" si="294"/>
        <v/>
      </c>
      <c r="LP18" s="79" t="str">
        <f t="shared" ca="1" si="428"/>
        <v/>
      </c>
      <c r="LQ18" s="50" t="str">
        <f t="shared" ref="LQ18" ca="1" si="681">IFERROR((VLOOKUP($B18,INDIRECT("'"&amp;TEXT(LP$5,"dd-mm-yy")&amp;"'!$B$8:$AI$1000"),13,0)=$G$6)*1,"")</f>
        <v/>
      </c>
      <c r="LR18" s="81" t="str">
        <f t="shared" ca="1" si="296"/>
        <v/>
      </c>
      <c r="LS18" s="81" t="str">
        <f t="shared" ca="1" si="297"/>
        <v/>
      </c>
      <c r="LT18" s="81" t="str">
        <f t="shared" ca="1" si="298"/>
        <v/>
      </c>
      <c r="LU18" s="81" t="str">
        <f t="shared" ca="1" si="299"/>
        <v/>
      </c>
      <c r="LV18" s="81" t="str">
        <f t="shared" ca="1" si="300"/>
        <v/>
      </c>
      <c r="LW18" s="81" t="str">
        <f t="shared" ca="1" si="301"/>
        <v/>
      </c>
      <c r="LX18" s="81" t="str">
        <f t="shared" ca="1" si="302"/>
        <v/>
      </c>
      <c r="LY18" s="81" t="str">
        <f t="shared" ca="1" si="303"/>
        <v/>
      </c>
      <c r="LZ18" s="51" t="str">
        <f t="shared" ca="1" si="304"/>
        <v/>
      </c>
      <c r="MA18" s="80" t="str">
        <f t="shared" ca="1" si="305"/>
        <v/>
      </c>
      <c r="MB18" s="82" t="str">
        <f t="shared" ca="1" si="306"/>
        <v/>
      </c>
      <c r="MC18" s="83" t="str">
        <f t="shared" ca="1" si="307"/>
        <v/>
      </c>
      <c r="MD18" s="79" t="str">
        <f t="shared" ca="1" si="428"/>
        <v/>
      </c>
      <c r="ME18" s="50" t="str">
        <f t="shared" ref="ME18" ca="1" si="682">IFERROR((VLOOKUP($B18,INDIRECT("'"&amp;TEXT(MD$5,"dd-mm-yy")&amp;"'!$B$8:$AI$1000"),13,0)=$G$6)*1,"")</f>
        <v/>
      </c>
      <c r="MF18" s="81" t="str">
        <f t="shared" ca="1" si="309"/>
        <v/>
      </c>
      <c r="MG18" s="81" t="str">
        <f t="shared" ca="1" si="310"/>
        <v/>
      </c>
      <c r="MH18" s="81" t="str">
        <f t="shared" ca="1" si="311"/>
        <v/>
      </c>
      <c r="MI18" s="81" t="str">
        <f t="shared" ca="1" si="312"/>
        <v/>
      </c>
      <c r="MJ18" s="81" t="str">
        <f t="shared" ca="1" si="313"/>
        <v/>
      </c>
      <c r="MK18" s="81" t="str">
        <f t="shared" ca="1" si="314"/>
        <v/>
      </c>
      <c r="ML18" s="81" t="str">
        <f t="shared" ca="1" si="315"/>
        <v/>
      </c>
      <c r="MM18" s="81" t="str">
        <f t="shared" ca="1" si="316"/>
        <v/>
      </c>
      <c r="MN18" s="51" t="str">
        <f t="shared" ca="1" si="317"/>
        <v/>
      </c>
      <c r="MO18" s="80" t="str">
        <f t="shared" ca="1" si="318"/>
        <v/>
      </c>
      <c r="MP18" s="82" t="str">
        <f t="shared" ca="1" si="319"/>
        <v/>
      </c>
      <c r="MQ18" s="83" t="str">
        <f t="shared" ca="1" si="320"/>
        <v/>
      </c>
      <c r="MR18" s="79" t="str">
        <f t="shared" ca="1" si="428"/>
        <v/>
      </c>
      <c r="MS18" s="50" t="str">
        <f t="shared" ref="MS18" ca="1" si="683">IFERROR((VLOOKUP($B18,INDIRECT("'"&amp;TEXT(MR$5,"dd-mm-yy")&amp;"'!$B$8:$AI$1000"),13,0)=$G$6)*1,"")</f>
        <v/>
      </c>
      <c r="MT18" s="81" t="str">
        <f t="shared" ca="1" si="322"/>
        <v/>
      </c>
      <c r="MU18" s="81" t="str">
        <f t="shared" ca="1" si="323"/>
        <v/>
      </c>
      <c r="MV18" s="81" t="str">
        <f t="shared" ca="1" si="324"/>
        <v/>
      </c>
      <c r="MW18" s="81" t="str">
        <f t="shared" ca="1" si="325"/>
        <v/>
      </c>
      <c r="MX18" s="81" t="str">
        <f t="shared" ca="1" si="326"/>
        <v/>
      </c>
      <c r="MY18" s="81" t="str">
        <f t="shared" ca="1" si="327"/>
        <v/>
      </c>
      <c r="MZ18" s="81" t="str">
        <f t="shared" ca="1" si="328"/>
        <v/>
      </c>
      <c r="NA18" s="81" t="str">
        <f t="shared" ca="1" si="329"/>
        <v/>
      </c>
      <c r="NB18" s="51" t="str">
        <f t="shared" ca="1" si="330"/>
        <v/>
      </c>
      <c r="NC18" s="80" t="str">
        <f t="shared" ca="1" si="331"/>
        <v/>
      </c>
      <c r="ND18" s="82" t="str">
        <f t="shared" ca="1" si="332"/>
        <v/>
      </c>
      <c r="NE18" s="83" t="str">
        <f t="shared" ca="1" si="333"/>
        <v/>
      </c>
      <c r="NF18" s="79" t="str">
        <f t="shared" ca="1" si="281"/>
        <v/>
      </c>
      <c r="NG18" s="50" t="str">
        <f t="shared" ref="NG18" ca="1" si="684">IFERROR((VLOOKUP($B18,INDIRECT("'"&amp;TEXT(NF$5,"dd-mm-yy")&amp;"'!$B$8:$AI$1000"),13,0)=$G$6)*1,"")</f>
        <v/>
      </c>
      <c r="NH18" s="81" t="str">
        <f t="shared" ca="1" si="335"/>
        <v/>
      </c>
      <c r="NI18" s="81" t="str">
        <f t="shared" ca="1" si="336"/>
        <v/>
      </c>
      <c r="NJ18" s="81" t="str">
        <f t="shared" ca="1" si="337"/>
        <v/>
      </c>
      <c r="NK18" s="81" t="str">
        <f t="shared" ca="1" si="338"/>
        <v/>
      </c>
      <c r="NL18" s="81" t="str">
        <f t="shared" ca="1" si="339"/>
        <v/>
      </c>
      <c r="NM18" s="81" t="str">
        <f t="shared" ca="1" si="340"/>
        <v/>
      </c>
      <c r="NN18" s="81" t="str">
        <f t="shared" ca="1" si="341"/>
        <v/>
      </c>
      <c r="NO18" s="81" t="str">
        <f t="shared" ca="1" si="342"/>
        <v/>
      </c>
      <c r="NP18" s="51" t="str">
        <f t="shared" ca="1" si="343"/>
        <v/>
      </c>
      <c r="NQ18" s="80" t="str">
        <f t="shared" ca="1" si="344"/>
        <v/>
      </c>
      <c r="NR18" s="82" t="str">
        <f t="shared" ca="1" si="345"/>
        <v/>
      </c>
      <c r="NS18" s="83" t="str">
        <f t="shared" ca="1" si="346"/>
        <v/>
      </c>
      <c r="NT18" s="79" t="str">
        <f t="shared" ca="1" si="347"/>
        <v/>
      </c>
      <c r="NU18" s="50" t="str">
        <f t="shared" ref="NU18" ca="1" si="685">IFERROR((VLOOKUP($B18,INDIRECT("'"&amp;TEXT(NT$5,"dd-mm-yy")&amp;"'!$B$8:$AI$1000"),13,0)=$G$6)*1,"")</f>
        <v/>
      </c>
      <c r="NV18" s="81" t="str">
        <f t="shared" ca="1" si="349"/>
        <v/>
      </c>
      <c r="NW18" s="81" t="str">
        <f t="shared" ca="1" si="350"/>
        <v/>
      </c>
      <c r="NX18" s="81" t="str">
        <f t="shared" ca="1" si="351"/>
        <v/>
      </c>
      <c r="NY18" s="81" t="str">
        <f t="shared" ca="1" si="352"/>
        <v/>
      </c>
      <c r="NZ18" s="81" t="str">
        <f t="shared" ca="1" si="353"/>
        <v/>
      </c>
      <c r="OA18" s="81" t="str">
        <f t="shared" ca="1" si="354"/>
        <v/>
      </c>
      <c r="OB18" s="81" t="str">
        <f t="shared" ca="1" si="355"/>
        <v/>
      </c>
      <c r="OC18" s="81" t="str">
        <f t="shared" ca="1" si="356"/>
        <v/>
      </c>
      <c r="OD18" s="51" t="str">
        <f t="shared" ca="1" si="357"/>
        <v/>
      </c>
      <c r="OE18" s="80" t="str">
        <f t="shared" ca="1" si="358"/>
        <v/>
      </c>
      <c r="OF18" s="82" t="str">
        <f t="shared" ca="1" si="359"/>
        <v/>
      </c>
      <c r="OG18" s="83" t="str">
        <f t="shared" ca="1" si="360"/>
        <v/>
      </c>
      <c r="OH18" s="79" t="str">
        <f t="shared" ca="1" si="347"/>
        <v/>
      </c>
      <c r="OI18" s="50" t="str">
        <f t="shared" ref="OI18" ca="1" si="686">IFERROR((VLOOKUP($B18,INDIRECT("'"&amp;TEXT(OH$5,"dd-mm-yy")&amp;"'!$B$8:$AI$1000"),13,0)=$G$6)*1,"")</f>
        <v/>
      </c>
      <c r="OJ18" s="81" t="str">
        <f t="shared" ca="1" si="362"/>
        <v/>
      </c>
      <c r="OK18" s="81" t="str">
        <f t="shared" ca="1" si="363"/>
        <v/>
      </c>
      <c r="OL18" s="81" t="str">
        <f t="shared" ca="1" si="364"/>
        <v/>
      </c>
      <c r="OM18" s="81" t="str">
        <f t="shared" ca="1" si="365"/>
        <v/>
      </c>
      <c r="ON18" s="81" t="str">
        <f t="shared" ca="1" si="366"/>
        <v/>
      </c>
      <c r="OO18" s="81" t="str">
        <f t="shared" ca="1" si="367"/>
        <v/>
      </c>
      <c r="OP18" s="81" t="str">
        <f t="shared" ca="1" si="368"/>
        <v/>
      </c>
      <c r="OQ18" s="81" t="str">
        <f t="shared" ca="1" si="369"/>
        <v/>
      </c>
      <c r="OR18" s="51" t="str">
        <f t="shared" ca="1" si="370"/>
        <v/>
      </c>
      <c r="OS18" s="80" t="str">
        <f t="shared" ca="1" si="371"/>
        <v/>
      </c>
      <c r="OT18" s="82" t="str">
        <f t="shared" ca="1" si="372"/>
        <v/>
      </c>
      <c r="OU18" s="83" t="str">
        <f t="shared" ca="1" si="373"/>
        <v/>
      </c>
      <c r="OV18" s="79" t="str">
        <f t="shared" ca="1" si="347"/>
        <v/>
      </c>
      <c r="OW18" s="50" t="str">
        <f t="shared" ref="OW18" ca="1" si="687">IFERROR((VLOOKUP($B18,INDIRECT("'"&amp;TEXT(OV$5,"dd-mm-yy")&amp;"'!$B$8:$AI$1000"),13,0)=$G$6)*1,"")</f>
        <v/>
      </c>
      <c r="OX18" s="81" t="str">
        <f t="shared" ca="1" si="375"/>
        <v/>
      </c>
      <c r="OY18" s="81" t="str">
        <f t="shared" ca="1" si="376"/>
        <v/>
      </c>
      <c r="OZ18" s="81" t="str">
        <f t="shared" ca="1" si="377"/>
        <v/>
      </c>
      <c r="PA18" s="81" t="str">
        <f t="shared" ca="1" si="378"/>
        <v/>
      </c>
      <c r="PB18" s="81" t="str">
        <f t="shared" ca="1" si="379"/>
        <v/>
      </c>
      <c r="PC18" s="81" t="str">
        <f t="shared" ca="1" si="380"/>
        <v/>
      </c>
      <c r="PD18" s="81" t="str">
        <f t="shared" ca="1" si="381"/>
        <v/>
      </c>
      <c r="PE18" s="81" t="str">
        <f t="shared" ca="1" si="382"/>
        <v/>
      </c>
      <c r="PF18" s="51" t="str">
        <f t="shared" ca="1" si="383"/>
        <v/>
      </c>
      <c r="PG18" s="80" t="str">
        <f t="shared" ca="1" si="384"/>
        <v/>
      </c>
      <c r="PH18" s="82" t="str">
        <f t="shared" ca="1" si="385"/>
        <v/>
      </c>
      <c r="PI18" s="83" t="str">
        <f t="shared" ca="1" si="386"/>
        <v/>
      </c>
      <c r="PJ18" s="79" t="str">
        <f t="shared" ca="1" si="347"/>
        <v/>
      </c>
      <c r="PK18" s="50" t="str">
        <f t="shared" ref="PK18" ca="1" si="688">IFERROR((VLOOKUP($B18,INDIRECT("'"&amp;TEXT(PJ$5,"dd-mm-yy")&amp;"'!$B$8:$AI$1000"),13,0)=$G$6)*1,"")</f>
        <v/>
      </c>
      <c r="PL18" s="81" t="str">
        <f t="shared" ca="1" si="388"/>
        <v/>
      </c>
      <c r="PM18" s="81" t="str">
        <f t="shared" ca="1" si="389"/>
        <v/>
      </c>
      <c r="PN18" s="81" t="str">
        <f t="shared" ca="1" si="390"/>
        <v/>
      </c>
      <c r="PO18" s="81" t="str">
        <f t="shared" ca="1" si="391"/>
        <v/>
      </c>
      <c r="PP18" s="81" t="str">
        <f t="shared" ca="1" si="392"/>
        <v/>
      </c>
      <c r="PQ18" s="81" t="str">
        <f t="shared" ca="1" si="393"/>
        <v/>
      </c>
      <c r="PR18" s="81" t="str">
        <f t="shared" ca="1" si="394"/>
        <v/>
      </c>
      <c r="PS18" s="81" t="str">
        <f t="shared" ca="1" si="395"/>
        <v/>
      </c>
      <c r="PT18" s="51" t="str">
        <f t="shared" ca="1" si="396"/>
        <v/>
      </c>
      <c r="PU18" s="80" t="str">
        <f t="shared" ca="1" si="397"/>
        <v/>
      </c>
      <c r="PV18" s="82" t="str">
        <f t="shared" ca="1" si="398"/>
        <v/>
      </c>
      <c r="PW18" s="83" t="str">
        <f t="shared" ca="1" si="399"/>
        <v/>
      </c>
      <c r="PX18" s="79" t="str">
        <f t="shared" ca="1" si="347"/>
        <v/>
      </c>
      <c r="PY18" s="50" t="str">
        <f t="shared" ref="PY18" ca="1" si="689">IFERROR((VLOOKUP($B18,INDIRECT("'"&amp;TEXT(PX$5,"dd-mm-yy")&amp;"'!$B$8:$AI$1000"),13,0)=$G$6)*1,"")</f>
        <v/>
      </c>
      <c r="PZ18" s="81" t="str">
        <f t="shared" ca="1" si="401"/>
        <v/>
      </c>
      <c r="QA18" s="81" t="str">
        <f t="shared" ca="1" si="402"/>
        <v/>
      </c>
      <c r="QB18" s="81" t="str">
        <f t="shared" ca="1" si="403"/>
        <v/>
      </c>
      <c r="QC18" s="81" t="str">
        <f t="shared" ca="1" si="404"/>
        <v/>
      </c>
      <c r="QD18" s="81" t="str">
        <f t="shared" ca="1" si="405"/>
        <v/>
      </c>
      <c r="QE18" s="81" t="str">
        <f t="shared" ca="1" si="406"/>
        <v/>
      </c>
      <c r="QF18" s="81" t="str">
        <f t="shared" ca="1" si="407"/>
        <v/>
      </c>
      <c r="QG18" s="81" t="str">
        <f t="shared" ca="1" si="408"/>
        <v/>
      </c>
      <c r="QH18" s="51" t="str">
        <f t="shared" ca="1" si="409"/>
        <v/>
      </c>
      <c r="QI18" s="80" t="str">
        <f t="shared" ca="1" si="410"/>
        <v/>
      </c>
      <c r="QJ18" s="82" t="str">
        <f t="shared" ca="1" si="411"/>
        <v/>
      </c>
      <c r="QK18" s="83" t="str">
        <f t="shared" ca="1" si="412"/>
        <v/>
      </c>
    </row>
    <row r="19" spans="2:453" ht="14.45" customHeight="1" x14ac:dyDescent="0.3">
      <c r="B19" s="72" t="str">
        <f>Colaboradores!B17</f>
        <v>7491</v>
      </c>
      <c r="C19" s="71" t="str">
        <f>Colaboradores!C17</f>
        <v>Sánchez Sánchez, Ana</v>
      </c>
      <c r="D19" s="90">
        <f t="shared" ca="1" si="0"/>
        <v>0</v>
      </c>
      <c r="E19" s="91">
        <f t="shared" ca="1" si="1"/>
        <v>0</v>
      </c>
      <c r="F19" s="54" t="str">
        <f t="shared" ca="1" si="2"/>
        <v/>
      </c>
      <c r="G19" s="52" t="str">
        <f t="shared" ca="1" si="2"/>
        <v/>
      </c>
      <c r="H19" s="81" t="str">
        <f t="shared" ca="1" si="2"/>
        <v/>
      </c>
      <c r="I19" s="81" t="str">
        <f t="shared" ca="1" si="2"/>
        <v/>
      </c>
      <c r="J19" s="81" t="str">
        <f t="shared" ca="1" si="2"/>
        <v/>
      </c>
      <c r="K19" s="81" t="str">
        <f t="shared" ca="1" si="2"/>
        <v/>
      </c>
      <c r="L19" s="81" t="str">
        <f t="shared" ca="1" si="2"/>
        <v/>
      </c>
      <c r="M19" s="81" t="str">
        <f t="shared" ca="1" si="2"/>
        <v/>
      </c>
      <c r="N19" s="81" t="str">
        <f t="shared" ca="1" si="2"/>
        <v/>
      </c>
      <c r="O19" s="81" t="str">
        <f t="shared" ca="1" si="2"/>
        <v/>
      </c>
      <c r="P19" s="53" t="str">
        <f t="shared" ca="1" si="2"/>
        <v/>
      </c>
      <c r="Q19" s="28" t="str">
        <f t="shared" ca="1" si="2"/>
        <v/>
      </c>
      <c r="R19" s="82" t="str">
        <f t="shared" ca="1" si="2"/>
        <v/>
      </c>
      <c r="S19" s="83" t="str">
        <f t="shared" ca="1" si="2"/>
        <v/>
      </c>
      <c r="T19" s="79" t="str">
        <f t="shared" ca="1" si="3"/>
        <v/>
      </c>
      <c r="U19" s="50" t="str">
        <f t="shared" ca="1" si="4"/>
        <v/>
      </c>
      <c r="V19" s="81" t="str">
        <f t="shared" ca="1" si="5"/>
        <v/>
      </c>
      <c r="W19" s="81" t="str">
        <f t="shared" ca="1" si="6"/>
        <v/>
      </c>
      <c r="X19" s="81" t="str">
        <f t="shared" ca="1" si="7"/>
        <v/>
      </c>
      <c r="Y19" s="81" t="str">
        <f t="shared" ca="1" si="8"/>
        <v/>
      </c>
      <c r="Z19" s="81" t="str">
        <f t="shared" ca="1" si="9"/>
        <v/>
      </c>
      <c r="AA19" s="81" t="str">
        <f t="shared" ca="1" si="10"/>
        <v/>
      </c>
      <c r="AB19" s="81" t="str">
        <f t="shared" ca="1" si="11"/>
        <v/>
      </c>
      <c r="AC19" s="81" t="str">
        <f t="shared" ca="1" si="12"/>
        <v/>
      </c>
      <c r="AD19" s="51" t="str">
        <f t="shared" ca="1" si="13"/>
        <v/>
      </c>
      <c r="AE19" s="80" t="str">
        <f t="shared" ca="1" si="14"/>
        <v/>
      </c>
      <c r="AF19" s="82" t="str">
        <f t="shared" ca="1" si="15"/>
        <v/>
      </c>
      <c r="AG19" s="83" t="str">
        <f t="shared" ca="1" si="16"/>
        <v/>
      </c>
      <c r="AH19" s="79" t="str">
        <f t="shared" ca="1" si="17"/>
        <v/>
      </c>
      <c r="AI19" s="50" t="str">
        <f t="shared" ca="1" si="18"/>
        <v/>
      </c>
      <c r="AJ19" s="81" t="str">
        <f t="shared" ca="1" si="19"/>
        <v/>
      </c>
      <c r="AK19" s="81" t="str">
        <f t="shared" ca="1" si="20"/>
        <v/>
      </c>
      <c r="AL19" s="81" t="str">
        <f t="shared" ca="1" si="21"/>
        <v/>
      </c>
      <c r="AM19" s="81" t="str">
        <f t="shared" ca="1" si="22"/>
        <v/>
      </c>
      <c r="AN19" s="81" t="str">
        <f t="shared" ca="1" si="23"/>
        <v/>
      </c>
      <c r="AO19" s="81" t="str">
        <f t="shared" ca="1" si="24"/>
        <v/>
      </c>
      <c r="AP19" s="81" t="str">
        <f t="shared" ca="1" si="25"/>
        <v/>
      </c>
      <c r="AQ19" s="81" t="str">
        <f t="shared" ca="1" si="26"/>
        <v/>
      </c>
      <c r="AR19" s="51" t="str">
        <f t="shared" ca="1" si="27"/>
        <v/>
      </c>
      <c r="AS19" s="80" t="str">
        <f t="shared" ca="1" si="28"/>
        <v/>
      </c>
      <c r="AT19" s="82" t="str">
        <f t="shared" ca="1" si="29"/>
        <v/>
      </c>
      <c r="AU19" s="83" t="str">
        <f t="shared" ca="1" si="30"/>
        <v/>
      </c>
      <c r="AV19" s="79" t="str">
        <f t="shared" ca="1" si="31"/>
        <v/>
      </c>
      <c r="AW19" s="50" t="str">
        <f t="shared" ca="1" si="32"/>
        <v/>
      </c>
      <c r="AX19" s="81" t="str">
        <f t="shared" ca="1" si="33"/>
        <v/>
      </c>
      <c r="AY19" s="81" t="str">
        <f t="shared" ca="1" si="34"/>
        <v/>
      </c>
      <c r="AZ19" s="81" t="str">
        <f t="shared" ca="1" si="35"/>
        <v/>
      </c>
      <c r="BA19" s="81" t="str">
        <f t="shared" ca="1" si="36"/>
        <v/>
      </c>
      <c r="BB19" s="81" t="str">
        <f t="shared" ca="1" si="37"/>
        <v/>
      </c>
      <c r="BC19" s="81" t="str">
        <f t="shared" ca="1" si="38"/>
        <v/>
      </c>
      <c r="BD19" s="81" t="str">
        <f t="shared" ca="1" si="39"/>
        <v/>
      </c>
      <c r="BE19" s="81" t="str">
        <f t="shared" ca="1" si="40"/>
        <v/>
      </c>
      <c r="BF19" s="51" t="str">
        <f t="shared" ca="1" si="41"/>
        <v/>
      </c>
      <c r="BG19" s="80" t="str">
        <f t="shared" ca="1" si="42"/>
        <v/>
      </c>
      <c r="BH19" s="82" t="str">
        <f t="shared" ca="1" si="43"/>
        <v/>
      </c>
      <c r="BI19" s="83" t="str">
        <f t="shared" ca="1" si="44"/>
        <v/>
      </c>
      <c r="BJ19" s="79" t="str">
        <f t="shared" ca="1" si="45"/>
        <v/>
      </c>
      <c r="BK19" s="50" t="str">
        <f t="shared" ca="1" si="46"/>
        <v/>
      </c>
      <c r="BL19" s="81" t="str">
        <f t="shared" ca="1" si="47"/>
        <v/>
      </c>
      <c r="BM19" s="81" t="str">
        <f t="shared" ca="1" si="48"/>
        <v/>
      </c>
      <c r="BN19" s="81" t="str">
        <f t="shared" ca="1" si="49"/>
        <v/>
      </c>
      <c r="BO19" s="81" t="str">
        <f t="shared" ca="1" si="50"/>
        <v/>
      </c>
      <c r="BP19" s="81" t="str">
        <f t="shared" ca="1" si="51"/>
        <v/>
      </c>
      <c r="BQ19" s="81" t="str">
        <f t="shared" ca="1" si="52"/>
        <v/>
      </c>
      <c r="BR19" s="81" t="str">
        <f t="shared" ca="1" si="53"/>
        <v/>
      </c>
      <c r="BS19" s="81" t="str">
        <f t="shared" ca="1" si="54"/>
        <v/>
      </c>
      <c r="BT19" s="51" t="str">
        <f t="shared" ca="1" si="55"/>
        <v/>
      </c>
      <c r="BU19" s="80" t="str">
        <f t="shared" ca="1" si="56"/>
        <v/>
      </c>
      <c r="BV19" s="82" t="str">
        <f t="shared" ca="1" si="57"/>
        <v/>
      </c>
      <c r="BW19" s="83" t="str">
        <f t="shared" ca="1" si="58"/>
        <v/>
      </c>
      <c r="BX19" s="79" t="str">
        <f t="shared" ca="1" si="45"/>
        <v/>
      </c>
      <c r="BY19" s="50" t="str">
        <f t="shared" ca="1" si="46"/>
        <v/>
      </c>
      <c r="BZ19" s="81" t="str">
        <f t="shared" ca="1" si="59"/>
        <v/>
      </c>
      <c r="CA19" s="81" t="str">
        <f t="shared" ca="1" si="60"/>
        <v/>
      </c>
      <c r="CB19" s="81" t="str">
        <f t="shared" ca="1" si="61"/>
        <v/>
      </c>
      <c r="CC19" s="81" t="str">
        <f t="shared" ca="1" si="62"/>
        <v/>
      </c>
      <c r="CD19" s="81" t="str">
        <f t="shared" ca="1" si="63"/>
        <v/>
      </c>
      <c r="CE19" s="81" t="str">
        <f t="shared" ca="1" si="64"/>
        <v/>
      </c>
      <c r="CF19" s="81" t="str">
        <f t="shared" ca="1" si="65"/>
        <v/>
      </c>
      <c r="CG19" s="81" t="str">
        <f t="shared" ca="1" si="66"/>
        <v/>
      </c>
      <c r="CH19" s="51" t="str">
        <f t="shared" ca="1" si="67"/>
        <v/>
      </c>
      <c r="CI19" s="80" t="str">
        <f t="shared" ca="1" si="68"/>
        <v/>
      </c>
      <c r="CJ19" s="82" t="str">
        <f t="shared" ca="1" si="69"/>
        <v/>
      </c>
      <c r="CK19" s="83" t="str">
        <f t="shared" ca="1" si="70"/>
        <v/>
      </c>
      <c r="CL19" s="79" t="str">
        <f t="shared" ca="1" si="45"/>
        <v/>
      </c>
      <c r="CM19" s="50" t="str">
        <f t="shared" ca="1" si="46"/>
        <v/>
      </c>
      <c r="CN19" s="81" t="str">
        <f t="shared" ca="1" si="71"/>
        <v/>
      </c>
      <c r="CO19" s="81" t="str">
        <f t="shared" ca="1" si="72"/>
        <v/>
      </c>
      <c r="CP19" s="81" t="str">
        <f t="shared" ca="1" si="73"/>
        <v/>
      </c>
      <c r="CQ19" s="81" t="str">
        <f t="shared" ca="1" si="74"/>
        <v/>
      </c>
      <c r="CR19" s="81" t="str">
        <f t="shared" ca="1" si="75"/>
        <v/>
      </c>
      <c r="CS19" s="81" t="str">
        <f t="shared" ca="1" si="76"/>
        <v/>
      </c>
      <c r="CT19" s="81" t="str">
        <f t="shared" ca="1" si="77"/>
        <v/>
      </c>
      <c r="CU19" s="81" t="str">
        <f t="shared" ca="1" si="78"/>
        <v/>
      </c>
      <c r="CV19" s="51" t="str">
        <f t="shared" ca="1" si="79"/>
        <v/>
      </c>
      <c r="CW19" s="80" t="str">
        <f t="shared" ca="1" si="80"/>
        <v/>
      </c>
      <c r="CX19" s="82" t="str">
        <f t="shared" ca="1" si="81"/>
        <v/>
      </c>
      <c r="CY19" s="83" t="str">
        <f t="shared" ca="1" si="82"/>
        <v/>
      </c>
      <c r="CZ19" s="79" t="str">
        <f t="shared" ca="1" si="96"/>
        <v/>
      </c>
      <c r="DA19" s="50" t="str">
        <f t="shared" ref="DA19" ca="1" si="690">IFERROR((VLOOKUP($B19,INDIRECT("'"&amp;TEXT(CZ$5,"dd-mm-yy")&amp;"'!$B$8:$AI$1000"),13,0)=$G$6)*1,"")</f>
        <v/>
      </c>
      <c r="DB19" s="81" t="str">
        <f t="shared" ca="1" si="84"/>
        <v/>
      </c>
      <c r="DC19" s="81" t="str">
        <f t="shared" ca="1" si="85"/>
        <v/>
      </c>
      <c r="DD19" s="81" t="str">
        <f t="shared" ca="1" si="86"/>
        <v/>
      </c>
      <c r="DE19" s="81" t="str">
        <f t="shared" ca="1" si="87"/>
        <v/>
      </c>
      <c r="DF19" s="81" t="str">
        <f t="shared" ca="1" si="88"/>
        <v/>
      </c>
      <c r="DG19" s="81" t="str">
        <f t="shared" ca="1" si="89"/>
        <v/>
      </c>
      <c r="DH19" s="81" t="str">
        <f t="shared" ca="1" si="90"/>
        <v/>
      </c>
      <c r="DI19" s="81" t="str">
        <f t="shared" ca="1" si="91"/>
        <v/>
      </c>
      <c r="DJ19" s="51" t="str">
        <f t="shared" ca="1" si="92"/>
        <v/>
      </c>
      <c r="DK19" s="80" t="str">
        <f t="shared" ca="1" si="93"/>
        <v/>
      </c>
      <c r="DL19" s="82" t="str">
        <f t="shared" ca="1" si="94"/>
        <v/>
      </c>
      <c r="DM19" s="83" t="str">
        <f t="shared" ca="1" si="95"/>
        <v/>
      </c>
      <c r="DN19" s="79" t="str">
        <f t="shared" ca="1" si="96"/>
        <v/>
      </c>
      <c r="DO19" s="50" t="str">
        <f t="shared" ref="DO19" ca="1" si="691">IFERROR((VLOOKUP($B19,INDIRECT("'"&amp;TEXT(DN$5,"dd-mm-yy")&amp;"'!$B$8:$AI$1000"),13,0)=$G$6)*1,"")</f>
        <v/>
      </c>
      <c r="DP19" s="81" t="str">
        <f t="shared" ca="1" si="98"/>
        <v/>
      </c>
      <c r="DQ19" s="81" t="str">
        <f t="shared" ca="1" si="99"/>
        <v/>
      </c>
      <c r="DR19" s="81" t="str">
        <f t="shared" ca="1" si="100"/>
        <v/>
      </c>
      <c r="DS19" s="81" t="str">
        <f t="shared" ca="1" si="101"/>
        <v/>
      </c>
      <c r="DT19" s="81" t="str">
        <f t="shared" ca="1" si="102"/>
        <v/>
      </c>
      <c r="DU19" s="81" t="str">
        <f t="shared" ca="1" si="103"/>
        <v/>
      </c>
      <c r="DV19" s="81" t="str">
        <f t="shared" ca="1" si="104"/>
        <v/>
      </c>
      <c r="DW19" s="81" t="str">
        <f t="shared" ca="1" si="105"/>
        <v/>
      </c>
      <c r="DX19" s="51" t="str">
        <f t="shared" ca="1" si="106"/>
        <v/>
      </c>
      <c r="DY19" s="80" t="str">
        <f t="shared" ca="1" si="107"/>
        <v/>
      </c>
      <c r="DZ19" s="82" t="str">
        <f t="shared" ca="1" si="108"/>
        <v/>
      </c>
      <c r="EA19" s="83" t="str">
        <f t="shared" ca="1" si="109"/>
        <v/>
      </c>
      <c r="EB19" s="79" t="str">
        <f t="shared" ca="1" si="96"/>
        <v/>
      </c>
      <c r="EC19" s="50" t="str">
        <f t="shared" ref="EC19" ca="1" si="692">IFERROR((VLOOKUP($B19,INDIRECT("'"&amp;TEXT(EB$5,"dd-mm-yy")&amp;"'!$B$8:$AI$1000"),13,0)=$G$6)*1,"")</f>
        <v/>
      </c>
      <c r="ED19" s="81" t="str">
        <f t="shared" ca="1" si="111"/>
        <v/>
      </c>
      <c r="EE19" s="81" t="str">
        <f t="shared" ca="1" si="112"/>
        <v/>
      </c>
      <c r="EF19" s="81" t="str">
        <f t="shared" ca="1" si="113"/>
        <v/>
      </c>
      <c r="EG19" s="81" t="str">
        <f t="shared" ca="1" si="114"/>
        <v/>
      </c>
      <c r="EH19" s="81" t="str">
        <f t="shared" ca="1" si="115"/>
        <v/>
      </c>
      <c r="EI19" s="81" t="str">
        <f t="shared" ca="1" si="116"/>
        <v/>
      </c>
      <c r="EJ19" s="81" t="str">
        <f t="shared" ca="1" si="117"/>
        <v/>
      </c>
      <c r="EK19" s="81" t="str">
        <f t="shared" ca="1" si="118"/>
        <v/>
      </c>
      <c r="EL19" s="51" t="str">
        <f t="shared" ca="1" si="119"/>
        <v/>
      </c>
      <c r="EM19" s="80" t="str">
        <f t="shared" ca="1" si="120"/>
        <v/>
      </c>
      <c r="EN19" s="82" t="str">
        <f t="shared" ca="1" si="121"/>
        <v/>
      </c>
      <c r="EO19" s="83" t="str">
        <f t="shared" ca="1" si="122"/>
        <v/>
      </c>
      <c r="EP19" s="79" t="str">
        <f t="shared" ca="1" si="96"/>
        <v/>
      </c>
      <c r="EQ19" s="50" t="str">
        <f t="shared" ref="EQ19" ca="1" si="693">IFERROR((VLOOKUP($B19,INDIRECT("'"&amp;TEXT(EP$5,"dd-mm-yy")&amp;"'!$B$8:$AI$1000"),13,0)=$G$6)*1,"")</f>
        <v/>
      </c>
      <c r="ER19" s="81" t="str">
        <f t="shared" ca="1" si="124"/>
        <v/>
      </c>
      <c r="ES19" s="81" t="str">
        <f t="shared" ca="1" si="125"/>
        <v/>
      </c>
      <c r="ET19" s="81" t="str">
        <f t="shared" ca="1" si="126"/>
        <v/>
      </c>
      <c r="EU19" s="81" t="str">
        <f t="shared" ca="1" si="127"/>
        <v/>
      </c>
      <c r="EV19" s="81" t="str">
        <f t="shared" ca="1" si="128"/>
        <v/>
      </c>
      <c r="EW19" s="81" t="str">
        <f t="shared" ca="1" si="129"/>
        <v/>
      </c>
      <c r="EX19" s="81" t="str">
        <f t="shared" ca="1" si="130"/>
        <v/>
      </c>
      <c r="EY19" s="81" t="str">
        <f t="shared" ca="1" si="131"/>
        <v/>
      </c>
      <c r="EZ19" s="51" t="str">
        <f t="shared" ca="1" si="132"/>
        <v/>
      </c>
      <c r="FA19" s="80" t="str">
        <f t="shared" ca="1" si="133"/>
        <v/>
      </c>
      <c r="FB19" s="82" t="str">
        <f t="shared" ca="1" si="134"/>
        <v/>
      </c>
      <c r="FC19" s="83" t="str">
        <f t="shared" ca="1" si="135"/>
        <v/>
      </c>
      <c r="FD19" s="79" t="str">
        <f t="shared" ca="1" si="417"/>
        <v/>
      </c>
      <c r="FE19" s="50" t="str">
        <f t="shared" ref="FE19" ca="1" si="694">IFERROR((VLOOKUP($B19,INDIRECT("'"&amp;TEXT(FD$5,"dd-mm-yy")&amp;"'!$B$8:$AI$1000"),13,0)=$G$6)*1,"")</f>
        <v/>
      </c>
      <c r="FF19" s="81" t="str">
        <f t="shared" ca="1" si="137"/>
        <v/>
      </c>
      <c r="FG19" s="81" t="str">
        <f t="shared" ca="1" si="138"/>
        <v/>
      </c>
      <c r="FH19" s="81" t="str">
        <f t="shared" ca="1" si="139"/>
        <v/>
      </c>
      <c r="FI19" s="81" t="str">
        <f t="shared" ca="1" si="140"/>
        <v/>
      </c>
      <c r="FJ19" s="81" t="str">
        <f t="shared" ca="1" si="141"/>
        <v/>
      </c>
      <c r="FK19" s="81" t="str">
        <f t="shared" ca="1" si="142"/>
        <v/>
      </c>
      <c r="FL19" s="81" t="str">
        <f t="shared" ca="1" si="143"/>
        <v/>
      </c>
      <c r="FM19" s="81" t="str">
        <f t="shared" ca="1" si="144"/>
        <v/>
      </c>
      <c r="FN19" s="51" t="str">
        <f t="shared" ca="1" si="145"/>
        <v/>
      </c>
      <c r="FO19" s="80" t="str">
        <f t="shared" ca="1" si="146"/>
        <v/>
      </c>
      <c r="FP19" s="82" t="str">
        <f t="shared" ca="1" si="147"/>
        <v/>
      </c>
      <c r="FQ19" s="83" t="str">
        <f t="shared" ca="1" si="148"/>
        <v/>
      </c>
      <c r="FR19" s="79" t="str">
        <f t="shared" ca="1" si="417"/>
        <v/>
      </c>
      <c r="FS19" s="50" t="str">
        <f t="shared" ref="FS19" ca="1" si="695">IFERROR((VLOOKUP($B19,INDIRECT("'"&amp;TEXT(FR$5,"dd-mm-yy")&amp;"'!$B$8:$AI$1000"),13,0)=$G$6)*1,"")</f>
        <v/>
      </c>
      <c r="FT19" s="81" t="str">
        <f t="shared" ca="1" si="151"/>
        <v/>
      </c>
      <c r="FU19" s="81" t="str">
        <f t="shared" ca="1" si="152"/>
        <v/>
      </c>
      <c r="FV19" s="81" t="str">
        <f t="shared" ca="1" si="153"/>
        <v/>
      </c>
      <c r="FW19" s="81" t="str">
        <f t="shared" ca="1" si="154"/>
        <v/>
      </c>
      <c r="FX19" s="81" t="str">
        <f t="shared" ca="1" si="155"/>
        <v/>
      </c>
      <c r="FY19" s="81" t="str">
        <f t="shared" ca="1" si="156"/>
        <v/>
      </c>
      <c r="FZ19" s="81" t="str">
        <f t="shared" ca="1" si="157"/>
        <v/>
      </c>
      <c r="GA19" s="81" t="str">
        <f t="shared" ca="1" si="158"/>
        <v/>
      </c>
      <c r="GB19" s="51" t="str">
        <f t="shared" ca="1" si="159"/>
        <v/>
      </c>
      <c r="GC19" s="80" t="str">
        <f t="shared" ca="1" si="160"/>
        <v/>
      </c>
      <c r="GD19" s="82" t="str">
        <f t="shared" ca="1" si="161"/>
        <v/>
      </c>
      <c r="GE19" s="83" t="str">
        <f t="shared" ca="1" si="162"/>
        <v/>
      </c>
      <c r="GF19" s="79" t="str">
        <f t="shared" ca="1" si="417"/>
        <v/>
      </c>
      <c r="GG19" s="50" t="str">
        <f t="shared" ref="GG19" ca="1" si="696">IFERROR((VLOOKUP($B19,INDIRECT("'"&amp;TEXT(GF$5,"dd-mm-yy")&amp;"'!$B$8:$AI$1000"),13,0)=$G$6)*1,"")</f>
        <v/>
      </c>
      <c r="GH19" s="81" t="str">
        <f t="shared" ca="1" si="164"/>
        <v/>
      </c>
      <c r="GI19" s="81" t="str">
        <f t="shared" ca="1" si="165"/>
        <v/>
      </c>
      <c r="GJ19" s="81" t="str">
        <f t="shared" ca="1" si="166"/>
        <v/>
      </c>
      <c r="GK19" s="81" t="str">
        <f t="shared" ca="1" si="167"/>
        <v/>
      </c>
      <c r="GL19" s="81" t="str">
        <f t="shared" ca="1" si="168"/>
        <v/>
      </c>
      <c r="GM19" s="81" t="str">
        <f t="shared" ca="1" si="169"/>
        <v/>
      </c>
      <c r="GN19" s="81" t="str">
        <f t="shared" ca="1" si="170"/>
        <v/>
      </c>
      <c r="GO19" s="81" t="str">
        <f t="shared" ca="1" si="171"/>
        <v/>
      </c>
      <c r="GP19" s="51" t="str">
        <f t="shared" ca="1" si="172"/>
        <v/>
      </c>
      <c r="GQ19" s="80" t="str">
        <f t="shared" ca="1" si="173"/>
        <v/>
      </c>
      <c r="GR19" s="82" t="str">
        <f t="shared" ca="1" si="174"/>
        <v/>
      </c>
      <c r="GS19" s="83" t="str">
        <f t="shared" ca="1" si="175"/>
        <v/>
      </c>
      <c r="GT19" s="79" t="str">
        <f t="shared" ca="1" si="417"/>
        <v/>
      </c>
      <c r="GU19" s="50" t="str">
        <f t="shared" ref="GU19" ca="1" si="697">IFERROR((VLOOKUP($B19,INDIRECT("'"&amp;TEXT(GT$5,"dd-mm-yy")&amp;"'!$B$8:$AI$1000"),13,0)=$G$6)*1,"")</f>
        <v/>
      </c>
      <c r="GV19" s="81" t="str">
        <f t="shared" ca="1" si="177"/>
        <v/>
      </c>
      <c r="GW19" s="81" t="str">
        <f t="shared" ca="1" si="178"/>
        <v/>
      </c>
      <c r="GX19" s="81" t="str">
        <f t="shared" ca="1" si="179"/>
        <v/>
      </c>
      <c r="GY19" s="81" t="str">
        <f t="shared" ca="1" si="180"/>
        <v/>
      </c>
      <c r="GZ19" s="81" t="str">
        <f t="shared" ca="1" si="181"/>
        <v/>
      </c>
      <c r="HA19" s="81" t="str">
        <f t="shared" ca="1" si="182"/>
        <v/>
      </c>
      <c r="HB19" s="81" t="str">
        <f t="shared" ca="1" si="183"/>
        <v/>
      </c>
      <c r="HC19" s="81" t="str">
        <f t="shared" ca="1" si="184"/>
        <v/>
      </c>
      <c r="HD19" s="51" t="str">
        <f t="shared" ca="1" si="185"/>
        <v/>
      </c>
      <c r="HE19" s="80" t="str">
        <f t="shared" ca="1" si="186"/>
        <v/>
      </c>
      <c r="HF19" s="82" t="str">
        <f t="shared" ca="1" si="187"/>
        <v/>
      </c>
      <c r="HG19" s="83" t="str">
        <f t="shared" ca="1" si="188"/>
        <v/>
      </c>
      <c r="HH19" s="79" t="str">
        <f t="shared" ca="1" si="417"/>
        <v/>
      </c>
      <c r="HI19" s="50" t="str">
        <f t="shared" ref="HI19" ca="1" si="698">IFERROR((VLOOKUP($B19,INDIRECT("'"&amp;TEXT(HH$5,"dd-mm-yy")&amp;"'!$B$8:$AI$1000"),13,0)=$G$6)*1,"")</f>
        <v/>
      </c>
      <c r="HJ19" s="81" t="str">
        <f t="shared" ca="1" si="190"/>
        <v/>
      </c>
      <c r="HK19" s="81" t="str">
        <f t="shared" ca="1" si="191"/>
        <v/>
      </c>
      <c r="HL19" s="81" t="str">
        <f t="shared" ca="1" si="192"/>
        <v/>
      </c>
      <c r="HM19" s="81" t="str">
        <f t="shared" ca="1" si="193"/>
        <v/>
      </c>
      <c r="HN19" s="81" t="str">
        <f t="shared" ca="1" si="194"/>
        <v/>
      </c>
      <c r="HO19" s="81" t="str">
        <f t="shared" ca="1" si="195"/>
        <v/>
      </c>
      <c r="HP19" s="81" t="str">
        <f t="shared" ca="1" si="196"/>
        <v/>
      </c>
      <c r="HQ19" s="81" t="str">
        <f t="shared" ca="1" si="197"/>
        <v/>
      </c>
      <c r="HR19" s="51" t="str">
        <f t="shared" ca="1" si="198"/>
        <v/>
      </c>
      <c r="HS19" s="80" t="str">
        <f t="shared" ca="1" si="199"/>
        <v/>
      </c>
      <c r="HT19" s="82" t="str">
        <f t="shared" ca="1" si="200"/>
        <v/>
      </c>
      <c r="HU19" s="83" t="str">
        <f t="shared" ca="1" si="201"/>
        <v/>
      </c>
      <c r="HV19" s="79" t="str">
        <f t="shared" ca="1" si="149"/>
        <v/>
      </c>
      <c r="HW19" s="50" t="str">
        <f t="shared" ref="HW19" ca="1" si="699">IFERROR((VLOOKUP($B19,INDIRECT("'"&amp;TEXT(HV$5,"dd-mm-yy")&amp;"'!$B$8:$AI$1000"),13,0)=$G$6)*1,"")</f>
        <v/>
      </c>
      <c r="HX19" s="81" t="str">
        <f t="shared" ca="1" si="203"/>
        <v/>
      </c>
      <c r="HY19" s="81" t="str">
        <f t="shared" ca="1" si="204"/>
        <v/>
      </c>
      <c r="HZ19" s="81" t="str">
        <f t="shared" ca="1" si="205"/>
        <v/>
      </c>
      <c r="IA19" s="81" t="str">
        <f t="shared" ca="1" si="206"/>
        <v/>
      </c>
      <c r="IB19" s="81" t="str">
        <f t="shared" ca="1" si="207"/>
        <v/>
      </c>
      <c r="IC19" s="81" t="str">
        <f t="shared" ca="1" si="208"/>
        <v/>
      </c>
      <c r="ID19" s="81" t="str">
        <f t="shared" ca="1" si="209"/>
        <v/>
      </c>
      <c r="IE19" s="81" t="str">
        <f t="shared" ca="1" si="210"/>
        <v/>
      </c>
      <c r="IF19" s="51" t="str">
        <f t="shared" ca="1" si="211"/>
        <v/>
      </c>
      <c r="IG19" s="80" t="str">
        <f t="shared" ca="1" si="212"/>
        <v/>
      </c>
      <c r="IH19" s="82" t="str">
        <f t="shared" ca="1" si="213"/>
        <v/>
      </c>
      <c r="II19" s="83" t="str">
        <f t="shared" ca="1" si="214"/>
        <v/>
      </c>
      <c r="IJ19" s="79" t="str">
        <f t="shared" ca="1" si="215"/>
        <v/>
      </c>
      <c r="IK19" s="50" t="str">
        <f t="shared" ref="IK19" ca="1" si="700">IFERROR((VLOOKUP($B19,INDIRECT("'"&amp;TEXT(IJ$5,"dd-mm-yy")&amp;"'!$B$8:$AI$1000"),13,0)=$G$6)*1,"")</f>
        <v/>
      </c>
      <c r="IL19" s="81" t="str">
        <f t="shared" ca="1" si="217"/>
        <v/>
      </c>
      <c r="IM19" s="81" t="str">
        <f t="shared" ca="1" si="218"/>
        <v/>
      </c>
      <c r="IN19" s="81" t="str">
        <f t="shared" ca="1" si="219"/>
        <v/>
      </c>
      <c r="IO19" s="81" t="str">
        <f t="shared" ca="1" si="220"/>
        <v/>
      </c>
      <c r="IP19" s="81" t="str">
        <f t="shared" ca="1" si="221"/>
        <v/>
      </c>
      <c r="IQ19" s="81" t="str">
        <f t="shared" ca="1" si="222"/>
        <v/>
      </c>
      <c r="IR19" s="81" t="str">
        <f t="shared" ca="1" si="223"/>
        <v/>
      </c>
      <c r="IS19" s="81" t="str">
        <f t="shared" ca="1" si="224"/>
        <v/>
      </c>
      <c r="IT19" s="51" t="str">
        <f t="shared" ca="1" si="225"/>
        <v/>
      </c>
      <c r="IU19" s="80" t="str">
        <f t="shared" ca="1" si="226"/>
        <v/>
      </c>
      <c r="IV19" s="82" t="str">
        <f t="shared" ca="1" si="227"/>
        <v/>
      </c>
      <c r="IW19" s="83" t="str">
        <f t="shared" ca="1" si="228"/>
        <v/>
      </c>
      <c r="IX19" s="79" t="str">
        <f t="shared" ca="1" si="215"/>
        <v/>
      </c>
      <c r="IY19" s="50" t="str">
        <f t="shared" ref="IY19" ca="1" si="701">IFERROR((VLOOKUP($B19,INDIRECT("'"&amp;TEXT(IX$5,"dd-mm-yy")&amp;"'!$B$8:$AI$1000"),13,0)=$G$6)*1,"")</f>
        <v/>
      </c>
      <c r="IZ19" s="81" t="str">
        <f t="shared" ca="1" si="230"/>
        <v/>
      </c>
      <c r="JA19" s="81" t="str">
        <f t="shared" ca="1" si="231"/>
        <v/>
      </c>
      <c r="JB19" s="81" t="str">
        <f t="shared" ca="1" si="232"/>
        <v/>
      </c>
      <c r="JC19" s="81" t="str">
        <f t="shared" ca="1" si="233"/>
        <v/>
      </c>
      <c r="JD19" s="81" t="str">
        <f t="shared" ca="1" si="234"/>
        <v/>
      </c>
      <c r="JE19" s="81" t="str">
        <f t="shared" ca="1" si="235"/>
        <v/>
      </c>
      <c r="JF19" s="81" t="str">
        <f t="shared" ca="1" si="236"/>
        <v/>
      </c>
      <c r="JG19" s="81" t="str">
        <f t="shared" ca="1" si="237"/>
        <v/>
      </c>
      <c r="JH19" s="51" t="str">
        <f t="shared" ca="1" si="238"/>
        <v/>
      </c>
      <c r="JI19" s="80" t="str">
        <f t="shared" ca="1" si="239"/>
        <v/>
      </c>
      <c r="JJ19" s="82" t="str">
        <f t="shared" ca="1" si="240"/>
        <v/>
      </c>
      <c r="JK19" s="83" t="str">
        <f t="shared" ca="1" si="241"/>
        <v/>
      </c>
      <c r="JL19" s="79" t="str">
        <f t="shared" ca="1" si="215"/>
        <v/>
      </c>
      <c r="JM19" s="50" t="str">
        <f t="shared" ref="JM19" ca="1" si="702">IFERROR((VLOOKUP($B19,INDIRECT("'"&amp;TEXT(JL$5,"dd-mm-yy")&amp;"'!$B$8:$AI$1000"),13,0)=$G$6)*1,"")</f>
        <v/>
      </c>
      <c r="JN19" s="81" t="str">
        <f t="shared" ca="1" si="243"/>
        <v/>
      </c>
      <c r="JO19" s="81" t="str">
        <f t="shared" ca="1" si="244"/>
        <v/>
      </c>
      <c r="JP19" s="81" t="str">
        <f t="shared" ca="1" si="245"/>
        <v/>
      </c>
      <c r="JQ19" s="81" t="str">
        <f t="shared" ca="1" si="246"/>
        <v/>
      </c>
      <c r="JR19" s="81" t="str">
        <f t="shared" ca="1" si="247"/>
        <v/>
      </c>
      <c r="JS19" s="81" t="str">
        <f t="shared" ca="1" si="248"/>
        <v/>
      </c>
      <c r="JT19" s="81" t="str">
        <f t="shared" ca="1" si="249"/>
        <v/>
      </c>
      <c r="JU19" s="81" t="str">
        <f t="shared" ca="1" si="250"/>
        <v/>
      </c>
      <c r="JV19" s="51" t="str">
        <f t="shared" ca="1" si="251"/>
        <v/>
      </c>
      <c r="JW19" s="80" t="str">
        <f t="shared" ca="1" si="252"/>
        <v/>
      </c>
      <c r="JX19" s="82" t="str">
        <f t="shared" ca="1" si="253"/>
        <v/>
      </c>
      <c r="JY19" s="83" t="str">
        <f t="shared" ca="1" si="254"/>
        <v/>
      </c>
      <c r="JZ19" s="79" t="str">
        <f t="shared" ca="1" si="215"/>
        <v/>
      </c>
      <c r="KA19" s="50" t="str">
        <f t="shared" ref="KA19" ca="1" si="703">IFERROR((VLOOKUP($B19,INDIRECT("'"&amp;TEXT(JZ$5,"dd-mm-yy")&amp;"'!$B$8:$AI$1000"),13,0)=$G$6)*1,"")</f>
        <v/>
      </c>
      <c r="KB19" s="81" t="str">
        <f t="shared" ca="1" si="256"/>
        <v/>
      </c>
      <c r="KC19" s="81" t="str">
        <f t="shared" ca="1" si="257"/>
        <v/>
      </c>
      <c r="KD19" s="81" t="str">
        <f t="shared" ca="1" si="258"/>
        <v/>
      </c>
      <c r="KE19" s="81" t="str">
        <f t="shared" ca="1" si="259"/>
        <v/>
      </c>
      <c r="KF19" s="81" t="str">
        <f t="shared" ca="1" si="260"/>
        <v/>
      </c>
      <c r="KG19" s="81" t="str">
        <f t="shared" ca="1" si="261"/>
        <v/>
      </c>
      <c r="KH19" s="81" t="str">
        <f t="shared" ca="1" si="262"/>
        <v/>
      </c>
      <c r="KI19" s="81" t="str">
        <f t="shared" ca="1" si="263"/>
        <v/>
      </c>
      <c r="KJ19" s="51" t="str">
        <f t="shared" ca="1" si="264"/>
        <v/>
      </c>
      <c r="KK19" s="80" t="str">
        <f t="shared" ca="1" si="265"/>
        <v/>
      </c>
      <c r="KL19" s="82" t="str">
        <f t="shared" ca="1" si="266"/>
        <v/>
      </c>
      <c r="KM19" s="83" t="str">
        <f t="shared" ca="1" si="267"/>
        <v/>
      </c>
      <c r="KN19" s="79" t="str">
        <f t="shared" ca="1" si="428"/>
        <v/>
      </c>
      <c r="KO19" s="50" t="str">
        <f t="shared" ref="KO19" ca="1" si="704">IFERROR((VLOOKUP($B19,INDIRECT("'"&amp;TEXT(KN$5,"dd-mm-yy")&amp;"'!$B$8:$AI$1000"),13,0)=$G$6)*1,"")</f>
        <v/>
      </c>
      <c r="KP19" s="81" t="str">
        <f t="shared" ca="1" si="269"/>
        <v/>
      </c>
      <c r="KQ19" s="81" t="str">
        <f t="shared" ca="1" si="270"/>
        <v/>
      </c>
      <c r="KR19" s="81" t="str">
        <f t="shared" ca="1" si="271"/>
        <v/>
      </c>
      <c r="KS19" s="81" t="str">
        <f t="shared" ca="1" si="272"/>
        <v/>
      </c>
      <c r="KT19" s="81" t="str">
        <f t="shared" ca="1" si="273"/>
        <v/>
      </c>
      <c r="KU19" s="81" t="str">
        <f t="shared" ca="1" si="274"/>
        <v/>
      </c>
      <c r="KV19" s="81" t="str">
        <f t="shared" ca="1" si="275"/>
        <v/>
      </c>
      <c r="KW19" s="81" t="str">
        <f t="shared" ca="1" si="276"/>
        <v/>
      </c>
      <c r="KX19" s="51" t="str">
        <f t="shared" ca="1" si="277"/>
        <v/>
      </c>
      <c r="KY19" s="80" t="str">
        <f t="shared" ca="1" si="278"/>
        <v/>
      </c>
      <c r="KZ19" s="82" t="str">
        <f t="shared" ca="1" si="279"/>
        <v/>
      </c>
      <c r="LA19" s="83" t="str">
        <f t="shared" ca="1" si="280"/>
        <v/>
      </c>
      <c r="LB19" s="79" t="str">
        <f t="shared" ca="1" si="428"/>
        <v/>
      </c>
      <c r="LC19" s="50" t="str">
        <f t="shared" ref="LC19" ca="1" si="705">IFERROR((VLOOKUP($B19,INDIRECT("'"&amp;TEXT(LB$5,"dd-mm-yy")&amp;"'!$B$8:$AI$1000"),13,0)=$G$6)*1,"")</f>
        <v/>
      </c>
      <c r="LD19" s="81" t="str">
        <f t="shared" ca="1" si="283"/>
        <v/>
      </c>
      <c r="LE19" s="81" t="str">
        <f t="shared" ca="1" si="284"/>
        <v/>
      </c>
      <c r="LF19" s="81" t="str">
        <f t="shared" ca="1" si="285"/>
        <v/>
      </c>
      <c r="LG19" s="81" t="str">
        <f t="shared" ca="1" si="286"/>
        <v/>
      </c>
      <c r="LH19" s="81" t="str">
        <f t="shared" ca="1" si="287"/>
        <v/>
      </c>
      <c r="LI19" s="81" t="str">
        <f t="shared" ca="1" si="288"/>
        <v/>
      </c>
      <c r="LJ19" s="81" t="str">
        <f t="shared" ca="1" si="289"/>
        <v/>
      </c>
      <c r="LK19" s="81" t="str">
        <f t="shared" ca="1" si="290"/>
        <v/>
      </c>
      <c r="LL19" s="51" t="str">
        <f t="shared" ca="1" si="291"/>
        <v/>
      </c>
      <c r="LM19" s="80" t="str">
        <f t="shared" ca="1" si="292"/>
        <v/>
      </c>
      <c r="LN19" s="82" t="str">
        <f t="shared" ca="1" si="293"/>
        <v/>
      </c>
      <c r="LO19" s="83" t="str">
        <f t="shared" ca="1" si="294"/>
        <v/>
      </c>
      <c r="LP19" s="79" t="str">
        <f t="shared" ca="1" si="428"/>
        <v/>
      </c>
      <c r="LQ19" s="50" t="str">
        <f t="shared" ref="LQ19" ca="1" si="706">IFERROR((VLOOKUP($B19,INDIRECT("'"&amp;TEXT(LP$5,"dd-mm-yy")&amp;"'!$B$8:$AI$1000"),13,0)=$G$6)*1,"")</f>
        <v/>
      </c>
      <c r="LR19" s="81" t="str">
        <f t="shared" ca="1" si="296"/>
        <v/>
      </c>
      <c r="LS19" s="81" t="str">
        <f t="shared" ca="1" si="297"/>
        <v/>
      </c>
      <c r="LT19" s="81" t="str">
        <f t="shared" ca="1" si="298"/>
        <v/>
      </c>
      <c r="LU19" s="81" t="str">
        <f t="shared" ca="1" si="299"/>
        <v/>
      </c>
      <c r="LV19" s="81" t="str">
        <f t="shared" ca="1" si="300"/>
        <v/>
      </c>
      <c r="LW19" s="81" t="str">
        <f t="shared" ca="1" si="301"/>
        <v/>
      </c>
      <c r="LX19" s="81" t="str">
        <f t="shared" ca="1" si="302"/>
        <v/>
      </c>
      <c r="LY19" s="81" t="str">
        <f t="shared" ca="1" si="303"/>
        <v/>
      </c>
      <c r="LZ19" s="51" t="str">
        <f t="shared" ca="1" si="304"/>
        <v/>
      </c>
      <c r="MA19" s="80" t="str">
        <f t="shared" ca="1" si="305"/>
        <v/>
      </c>
      <c r="MB19" s="82" t="str">
        <f t="shared" ca="1" si="306"/>
        <v/>
      </c>
      <c r="MC19" s="83" t="str">
        <f t="shared" ca="1" si="307"/>
        <v/>
      </c>
      <c r="MD19" s="79" t="str">
        <f t="shared" ca="1" si="428"/>
        <v/>
      </c>
      <c r="ME19" s="50" t="str">
        <f t="shared" ref="ME19" ca="1" si="707">IFERROR((VLOOKUP($B19,INDIRECT("'"&amp;TEXT(MD$5,"dd-mm-yy")&amp;"'!$B$8:$AI$1000"),13,0)=$G$6)*1,"")</f>
        <v/>
      </c>
      <c r="MF19" s="81" t="str">
        <f t="shared" ca="1" si="309"/>
        <v/>
      </c>
      <c r="MG19" s="81" t="str">
        <f t="shared" ca="1" si="310"/>
        <v/>
      </c>
      <c r="MH19" s="81" t="str">
        <f t="shared" ca="1" si="311"/>
        <v/>
      </c>
      <c r="MI19" s="81" t="str">
        <f t="shared" ca="1" si="312"/>
        <v/>
      </c>
      <c r="MJ19" s="81" t="str">
        <f t="shared" ca="1" si="313"/>
        <v/>
      </c>
      <c r="MK19" s="81" t="str">
        <f t="shared" ca="1" si="314"/>
        <v/>
      </c>
      <c r="ML19" s="81" t="str">
        <f t="shared" ca="1" si="315"/>
        <v/>
      </c>
      <c r="MM19" s="81" t="str">
        <f t="shared" ca="1" si="316"/>
        <v/>
      </c>
      <c r="MN19" s="51" t="str">
        <f t="shared" ca="1" si="317"/>
        <v/>
      </c>
      <c r="MO19" s="80" t="str">
        <f t="shared" ca="1" si="318"/>
        <v/>
      </c>
      <c r="MP19" s="82" t="str">
        <f t="shared" ca="1" si="319"/>
        <v/>
      </c>
      <c r="MQ19" s="83" t="str">
        <f t="shared" ca="1" si="320"/>
        <v/>
      </c>
      <c r="MR19" s="79" t="str">
        <f t="shared" ca="1" si="428"/>
        <v/>
      </c>
      <c r="MS19" s="50" t="str">
        <f t="shared" ref="MS19" ca="1" si="708">IFERROR((VLOOKUP($B19,INDIRECT("'"&amp;TEXT(MR$5,"dd-mm-yy")&amp;"'!$B$8:$AI$1000"),13,0)=$G$6)*1,"")</f>
        <v/>
      </c>
      <c r="MT19" s="81" t="str">
        <f t="shared" ca="1" si="322"/>
        <v/>
      </c>
      <c r="MU19" s="81" t="str">
        <f t="shared" ca="1" si="323"/>
        <v/>
      </c>
      <c r="MV19" s="81" t="str">
        <f t="shared" ca="1" si="324"/>
        <v/>
      </c>
      <c r="MW19" s="81" t="str">
        <f t="shared" ca="1" si="325"/>
        <v/>
      </c>
      <c r="MX19" s="81" t="str">
        <f t="shared" ca="1" si="326"/>
        <v/>
      </c>
      <c r="MY19" s="81" t="str">
        <f t="shared" ca="1" si="327"/>
        <v/>
      </c>
      <c r="MZ19" s="81" t="str">
        <f t="shared" ca="1" si="328"/>
        <v/>
      </c>
      <c r="NA19" s="81" t="str">
        <f t="shared" ca="1" si="329"/>
        <v/>
      </c>
      <c r="NB19" s="51" t="str">
        <f t="shared" ca="1" si="330"/>
        <v/>
      </c>
      <c r="NC19" s="80" t="str">
        <f t="shared" ca="1" si="331"/>
        <v/>
      </c>
      <c r="ND19" s="82" t="str">
        <f t="shared" ca="1" si="332"/>
        <v/>
      </c>
      <c r="NE19" s="83" t="str">
        <f t="shared" ca="1" si="333"/>
        <v/>
      </c>
      <c r="NF19" s="79" t="str">
        <f t="shared" ca="1" si="281"/>
        <v/>
      </c>
      <c r="NG19" s="50" t="str">
        <f t="shared" ref="NG19" ca="1" si="709">IFERROR((VLOOKUP($B19,INDIRECT("'"&amp;TEXT(NF$5,"dd-mm-yy")&amp;"'!$B$8:$AI$1000"),13,0)=$G$6)*1,"")</f>
        <v/>
      </c>
      <c r="NH19" s="81" t="str">
        <f t="shared" ca="1" si="335"/>
        <v/>
      </c>
      <c r="NI19" s="81" t="str">
        <f t="shared" ca="1" si="336"/>
        <v/>
      </c>
      <c r="NJ19" s="81" t="str">
        <f t="shared" ca="1" si="337"/>
        <v/>
      </c>
      <c r="NK19" s="81" t="str">
        <f t="shared" ca="1" si="338"/>
        <v/>
      </c>
      <c r="NL19" s="81" t="str">
        <f t="shared" ca="1" si="339"/>
        <v/>
      </c>
      <c r="NM19" s="81" t="str">
        <f t="shared" ca="1" si="340"/>
        <v/>
      </c>
      <c r="NN19" s="81" t="str">
        <f t="shared" ca="1" si="341"/>
        <v/>
      </c>
      <c r="NO19" s="81" t="str">
        <f t="shared" ca="1" si="342"/>
        <v/>
      </c>
      <c r="NP19" s="51" t="str">
        <f t="shared" ca="1" si="343"/>
        <v/>
      </c>
      <c r="NQ19" s="80" t="str">
        <f t="shared" ca="1" si="344"/>
        <v/>
      </c>
      <c r="NR19" s="82" t="str">
        <f t="shared" ca="1" si="345"/>
        <v/>
      </c>
      <c r="NS19" s="83" t="str">
        <f t="shared" ca="1" si="346"/>
        <v/>
      </c>
      <c r="NT19" s="79" t="str">
        <f t="shared" ca="1" si="347"/>
        <v/>
      </c>
      <c r="NU19" s="50" t="str">
        <f t="shared" ref="NU19" ca="1" si="710">IFERROR((VLOOKUP($B19,INDIRECT("'"&amp;TEXT(NT$5,"dd-mm-yy")&amp;"'!$B$8:$AI$1000"),13,0)=$G$6)*1,"")</f>
        <v/>
      </c>
      <c r="NV19" s="81" t="str">
        <f t="shared" ca="1" si="349"/>
        <v/>
      </c>
      <c r="NW19" s="81" t="str">
        <f t="shared" ca="1" si="350"/>
        <v/>
      </c>
      <c r="NX19" s="81" t="str">
        <f t="shared" ca="1" si="351"/>
        <v/>
      </c>
      <c r="NY19" s="81" t="str">
        <f t="shared" ca="1" si="352"/>
        <v/>
      </c>
      <c r="NZ19" s="81" t="str">
        <f t="shared" ca="1" si="353"/>
        <v/>
      </c>
      <c r="OA19" s="81" t="str">
        <f t="shared" ca="1" si="354"/>
        <v/>
      </c>
      <c r="OB19" s="81" t="str">
        <f t="shared" ca="1" si="355"/>
        <v/>
      </c>
      <c r="OC19" s="81" t="str">
        <f t="shared" ca="1" si="356"/>
        <v/>
      </c>
      <c r="OD19" s="51" t="str">
        <f t="shared" ca="1" si="357"/>
        <v/>
      </c>
      <c r="OE19" s="80" t="str">
        <f t="shared" ca="1" si="358"/>
        <v/>
      </c>
      <c r="OF19" s="82" t="str">
        <f t="shared" ca="1" si="359"/>
        <v/>
      </c>
      <c r="OG19" s="83" t="str">
        <f t="shared" ca="1" si="360"/>
        <v/>
      </c>
      <c r="OH19" s="79" t="str">
        <f t="shared" ca="1" si="347"/>
        <v/>
      </c>
      <c r="OI19" s="50" t="str">
        <f t="shared" ref="OI19" ca="1" si="711">IFERROR((VLOOKUP($B19,INDIRECT("'"&amp;TEXT(OH$5,"dd-mm-yy")&amp;"'!$B$8:$AI$1000"),13,0)=$G$6)*1,"")</f>
        <v/>
      </c>
      <c r="OJ19" s="81" t="str">
        <f t="shared" ca="1" si="362"/>
        <v/>
      </c>
      <c r="OK19" s="81" t="str">
        <f t="shared" ca="1" si="363"/>
        <v/>
      </c>
      <c r="OL19" s="81" t="str">
        <f t="shared" ca="1" si="364"/>
        <v/>
      </c>
      <c r="OM19" s="81" t="str">
        <f t="shared" ca="1" si="365"/>
        <v/>
      </c>
      <c r="ON19" s="81" t="str">
        <f t="shared" ca="1" si="366"/>
        <v/>
      </c>
      <c r="OO19" s="81" t="str">
        <f t="shared" ca="1" si="367"/>
        <v/>
      </c>
      <c r="OP19" s="81" t="str">
        <f t="shared" ca="1" si="368"/>
        <v/>
      </c>
      <c r="OQ19" s="81" t="str">
        <f t="shared" ca="1" si="369"/>
        <v/>
      </c>
      <c r="OR19" s="51" t="str">
        <f t="shared" ca="1" si="370"/>
        <v/>
      </c>
      <c r="OS19" s="80" t="str">
        <f t="shared" ca="1" si="371"/>
        <v/>
      </c>
      <c r="OT19" s="82" t="str">
        <f t="shared" ca="1" si="372"/>
        <v/>
      </c>
      <c r="OU19" s="83" t="str">
        <f t="shared" ca="1" si="373"/>
        <v/>
      </c>
      <c r="OV19" s="79" t="str">
        <f t="shared" ca="1" si="347"/>
        <v/>
      </c>
      <c r="OW19" s="50" t="str">
        <f t="shared" ref="OW19" ca="1" si="712">IFERROR((VLOOKUP($B19,INDIRECT("'"&amp;TEXT(OV$5,"dd-mm-yy")&amp;"'!$B$8:$AI$1000"),13,0)=$G$6)*1,"")</f>
        <v/>
      </c>
      <c r="OX19" s="81" t="str">
        <f t="shared" ca="1" si="375"/>
        <v/>
      </c>
      <c r="OY19" s="81" t="str">
        <f t="shared" ca="1" si="376"/>
        <v/>
      </c>
      <c r="OZ19" s="81" t="str">
        <f t="shared" ca="1" si="377"/>
        <v/>
      </c>
      <c r="PA19" s="81" t="str">
        <f t="shared" ca="1" si="378"/>
        <v/>
      </c>
      <c r="PB19" s="81" t="str">
        <f t="shared" ca="1" si="379"/>
        <v/>
      </c>
      <c r="PC19" s="81" t="str">
        <f t="shared" ca="1" si="380"/>
        <v/>
      </c>
      <c r="PD19" s="81" t="str">
        <f t="shared" ca="1" si="381"/>
        <v/>
      </c>
      <c r="PE19" s="81" t="str">
        <f t="shared" ca="1" si="382"/>
        <v/>
      </c>
      <c r="PF19" s="51" t="str">
        <f t="shared" ca="1" si="383"/>
        <v/>
      </c>
      <c r="PG19" s="80" t="str">
        <f t="shared" ca="1" si="384"/>
        <v/>
      </c>
      <c r="PH19" s="82" t="str">
        <f t="shared" ca="1" si="385"/>
        <v/>
      </c>
      <c r="PI19" s="83" t="str">
        <f t="shared" ca="1" si="386"/>
        <v/>
      </c>
      <c r="PJ19" s="79" t="str">
        <f t="shared" ca="1" si="347"/>
        <v/>
      </c>
      <c r="PK19" s="50" t="str">
        <f t="shared" ref="PK19" ca="1" si="713">IFERROR((VLOOKUP($B19,INDIRECT("'"&amp;TEXT(PJ$5,"dd-mm-yy")&amp;"'!$B$8:$AI$1000"),13,0)=$G$6)*1,"")</f>
        <v/>
      </c>
      <c r="PL19" s="81" t="str">
        <f t="shared" ca="1" si="388"/>
        <v/>
      </c>
      <c r="PM19" s="81" t="str">
        <f t="shared" ca="1" si="389"/>
        <v/>
      </c>
      <c r="PN19" s="81" t="str">
        <f t="shared" ca="1" si="390"/>
        <v/>
      </c>
      <c r="PO19" s="81" t="str">
        <f t="shared" ca="1" si="391"/>
        <v/>
      </c>
      <c r="PP19" s="81" t="str">
        <f t="shared" ca="1" si="392"/>
        <v/>
      </c>
      <c r="PQ19" s="81" t="str">
        <f t="shared" ca="1" si="393"/>
        <v/>
      </c>
      <c r="PR19" s="81" t="str">
        <f t="shared" ca="1" si="394"/>
        <v/>
      </c>
      <c r="PS19" s="81" t="str">
        <f t="shared" ca="1" si="395"/>
        <v/>
      </c>
      <c r="PT19" s="51" t="str">
        <f t="shared" ca="1" si="396"/>
        <v/>
      </c>
      <c r="PU19" s="80" t="str">
        <f t="shared" ca="1" si="397"/>
        <v/>
      </c>
      <c r="PV19" s="82" t="str">
        <f t="shared" ca="1" si="398"/>
        <v/>
      </c>
      <c r="PW19" s="83" t="str">
        <f t="shared" ca="1" si="399"/>
        <v/>
      </c>
      <c r="PX19" s="79" t="str">
        <f t="shared" ca="1" si="347"/>
        <v/>
      </c>
      <c r="PY19" s="50" t="str">
        <f t="shared" ref="PY19" ca="1" si="714">IFERROR((VLOOKUP($B19,INDIRECT("'"&amp;TEXT(PX$5,"dd-mm-yy")&amp;"'!$B$8:$AI$1000"),13,0)=$G$6)*1,"")</f>
        <v/>
      </c>
      <c r="PZ19" s="81" t="str">
        <f t="shared" ca="1" si="401"/>
        <v/>
      </c>
      <c r="QA19" s="81" t="str">
        <f t="shared" ca="1" si="402"/>
        <v/>
      </c>
      <c r="QB19" s="81" t="str">
        <f t="shared" ca="1" si="403"/>
        <v/>
      </c>
      <c r="QC19" s="81" t="str">
        <f t="shared" ca="1" si="404"/>
        <v/>
      </c>
      <c r="QD19" s="81" t="str">
        <f t="shared" ca="1" si="405"/>
        <v/>
      </c>
      <c r="QE19" s="81" t="str">
        <f t="shared" ca="1" si="406"/>
        <v/>
      </c>
      <c r="QF19" s="81" t="str">
        <f t="shared" ca="1" si="407"/>
        <v/>
      </c>
      <c r="QG19" s="81" t="str">
        <f t="shared" ca="1" si="408"/>
        <v/>
      </c>
      <c r="QH19" s="51" t="str">
        <f t="shared" ca="1" si="409"/>
        <v/>
      </c>
      <c r="QI19" s="80" t="str">
        <f t="shared" ca="1" si="410"/>
        <v/>
      </c>
      <c r="QJ19" s="82" t="str">
        <f t="shared" ca="1" si="411"/>
        <v/>
      </c>
      <c r="QK19" s="83" t="str">
        <f t="shared" ca="1" si="412"/>
        <v/>
      </c>
    </row>
    <row r="20" spans="2:453" ht="14.45" customHeight="1" x14ac:dyDescent="0.3">
      <c r="B20" s="72" t="str">
        <f>Colaboradores!B18</f>
        <v>6926</v>
      </c>
      <c r="C20" s="71" t="str">
        <f>Colaboradores!C18</f>
        <v>Flores Flores, Juana</v>
      </c>
      <c r="D20" s="90">
        <f t="shared" ca="1" si="0"/>
        <v>0</v>
      </c>
      <c r="E20" s="91">
        <f t="shared" ca="1" si="1"/>
        <v>0</v>
      </c>
      <c r="F20" s="54" t="str">
        <f t="shared" ca="1" si="2"/>
        <v/>
      </c>
      <c r="G20" s="52" t="str">
        <f t="shared" ca="1" si="2"/>
        <v/>
      </c>
      <c r="H20" s="81" t="str">
        <f t="shared" ca="1" si="2"/>
        <v/>
      </c>
      <c r="I20" s="81" t="str">
        <f t="shared" ca="1" si="2"/>
        <v/>
      </c>
      <c r="J20" s="81" t="str">
        <f t="shared" ca="1" si="2"/>
        <v/>
      </c>
      <c r="K20" s="81" t="str">
        <f t="shared" ca="1" si="2"/>
        <v/>
      </c>
      <c r="L20" s="81" t="str">
        <f t="shared" ca="1" si="2"/>
        <v/>
      </c>
      <c r="M20" s="81" t="str">
        <f t="shared" ca="1" si="2"/>
        <v/>
      </c>
      <c r="N20" s="81" t="str">
        <f t="shared" ca="1" si="2"/>
        <v/>
      </c>
      <c r="O20" s="81" t="str">
        <f t="shared" ca="1" si="2"/>
        <v/>
      </c>
      <c r="P20" s="53" t="str">
        <f t="shared" ca="1" si="2"/>
        <v/>
      </c>
      <c r="Q20" s="28" t="str">
        <f t="shared" ca="1" si="2"/>
        <v/>
      </c>
      <c r="R20" s="82" t="str">
        <f t="shared" ca="1" si="2"/>
        <v/>
      </c>
      <c r="S20" s="83" t="str">
        <f t="shared" ca="1" si="2"/>
        <v/>
      </c>
      <c r="T20" s="79" t="str">
        <f t="shared" ca="1" si="3"/>
        <v/>
      </c>
      <c r="U20" s="50" t="str">
        <f t="shared" ca="1" si="4"/>
        <v/>
      </c>
      <c r="V20" s="81" t="str">
        <f t="shared" ca="1" si="5"/>
        <v/>
      </c>
      <c r="W20" s="81" t="str">
        <f t="shared" ca="1" si="6"/>
        <v/>
      </c>
      <c r="X20" s="81" t="str">
        <f t="shared" ca="1" si="7"/>
        <v/>
      </c>
      <c r="Y20" s="81" t="str">
        <f t="shared" ca="1" si="8"/>
        <v/>
      </c>
      <c r="Z20" s="81" t="str">
        <f t="shared" ca="1" si="9"/>
        <v/>
      </c>
      <c r="AA20" s="81" t="str">
        <f t="shared" ca="1" si="10"/>
        <v/>
      </c>
      <c r="AB20" s="81" t="str">
        <f t="shared" ca="1" si="11"/>
        <v/>
      </c>
      <c r="AC20" s="81" t="str">
        <f t="shared" ca="1" si="12"/>
        <v/>
      </c>
      <c r="AD20" s="51" t="str">
        <f t="shared" ca="1" si="13"/>
        <v/>
      </c>
      <c r="AE20" s="80" t="str">
        <f t="shared" ca="1" si="14"/>
        <v/>
      </c>
      <c r="AF20" s="82" t="str">
        <f t="shared" ca="1" si="15"/>
        <v/>
      </c>
      <c r="AG20" s="83" t="str">
        <f t="shared" ca="1" si="16"/>
        <v/>
      </c>
      <c r="AH20" s="79" t="str">
        <f t="shared" ca="1" si="17"/>
        <v/>
      </c>
      <c r="AI20" s="50" t="str">
        <f t="shared" ca="1" si="18"/>
        <v/>
      </c>
      <c r="AJ20" s="81" t="str">
        <f t="shared" ca="1" si="19"/>
        <v/>
      </c>
      <c r="AK20" s="81" t="str">
        <f t="shared" ca="1" si="20"/>
        <v/>
      </c>
      <c r="AL20" s="81" t="str">
        <f t="shared" ca="1" si="21"/>
        <v/>
      </c>
      <c r="AM20" s="81" t="str">
        <f t="shared" ca="1" si="22"/>
        <v/>
      </c>
      <c r="AN20" s="81" t="str">
        <f t="shared" ca="1" si="23"/>
        <v/>
      </c>
      <c r="AO20" s="81" t="str">
        <f t="shared" ca="1" si="24"/>
        <v/>
      </c>
      <c r="AP20" s="81" t="str">
        <f t="shared" ca="1" si="25"/>
        <v/>
      </c>
      <c r="AQ20" s="81" t="str">
        <f t="shared" ca="1" si="26"/>
        <v/>
      </c>
      <c r="AR20" s="51" t="str">
        <f t="shared" ca="1" si="27"/>
        <v/>
      </c>
      <c r="AS20" s="80" t="str">
        <f t="shared" ca="1" si="28"/>
        <v/>
      </c>
      <c r="AT20" s="82" t="str">
        <f t="shared" ca="1" si="29"/>
        <v/>
      </c>
      <c r="AU20" s="83" t="str">
        <f t="shared" ca="1" si="30"/>
        <v/>
      </c>
      <c r="AV20" s="79" t="str">
        <f t="shared" ca="1" si="31"/>
        <v/>
      </c>
      <c r="AW20" s="50" t="str">
        <f t="shared" ca="1" si="32"/>
        <v/>
      </c>
      <c r="AX20" s="81" t="str">
        <f t="shared" ca="1" si="33"/>
        <v/>
      </c>
      <c r="AY20" s="81" t="str">
        <f t="shared" ca="1" si="34"/>
        <v/>
      </c>
      <c r="AZ20" s="81" t="str">
        <f t="shared" ca="1" si="35"/>
        <v/>
      </c>
      <c r="BA20" s="81" t="str">
        <f t="shared" ca="1" si="36"/>
        <v/>
      </c>
      <c r="BB20" s="81" t="str">
        <f t="shared" ca="1" si="37"/>
        <v/>
      </c>
      <c r="BC20" s="81" t="str">
        <f t="shared" ca="1" si="38"/>
        <v/>
      </c>
      <c r="BD20" s="81" t="str">
        <f t="shared" ca="1" si="39"/>
        <v/>
      </c>
      <c r="BE20" s="81" t="str">
        <f t="shared" ca="1" si="40"/>
        <v/>
      </c>
      <c r="BF20" s="51" t="str">
        <f t="shared" ca="1" si="41"/>
        <v/>
      </c>
      <c r="BG20" s="80" t="str">
        <f t="shared" ca="1" si="42"/>
        <v/>
      </c>
      <c r="BH20" s="82" t="str">
        <f t="shared" ca="1" si="43"/>
        <v/>
      </c>
      <c r="BI20" s="83" t="str">
        <f t="shared" ca="1" si="44"/>
        <v/>
      </c>
      <c r="BJ20" s="79" t="str">
        <f t="shared" ca="1" si="45"/>
        <v/>
      </c>
      <c r="BK20" s="50" t="str">
        <f t="shared" ca="1" si="46"/>
        <v/>
      </c>
      <c r="BL20" s="81" t="str">
        <f t="shared" ca="1" si="47"/>
        <v/>
      </c>
      <c r="BM20" s="81" t="str">
        <f t="shared" ca="1" si="48"/>
        <v/>
      </c>
      <c r="BN20" s="81" t="str">
        <f t="shared" ca="1" si="49"/>
        <v/>
      </c>
      <c r="BO20" s="81" t="str">
        <f t="shared" ca="1" si="50"/>
        <v/>
      </c>
      <c r="BP20" s="81" t="str">
        <f t="shared" ca="1" si="51"/>
        <v/>
      </c>
      <c r="BQ20" s="81" t="str">
        <f t="shared" ca="1" si="52"/>
        <v/>
      </c>
      <c r="BR20" s="81" t="str">
        <f t="shared" ca="1" si="53"/>
        <v/>
      </c>
      <c r="BS20" s="81" t="str">
        <f t="shared" ca="1" si="54"/>
        <v/>
      </c>
      <c r="BT20" s="51" t="str">
        <f t="shared" ca="1" si="55"/>
        <v/>
      </c>
      <c r="BU20" s="80" t="str">
        <f t="shared" ca="1" si="56"/>
        <v/>
      </c>
      <c r="BV20" s="82" t="str">
        <f t="shared" ca="1" si="57"/>
        <v/>
      </c>
      <c r="BW20" s="83" t="str">
        <f t="shared" ca="1" si="58"/>
        <v/>
      </c>
      <c r="BX20" s="79" t="str">
        <f t="shared" ca="1" si="45"/>
        <v/>
      </c>
      <c r="BY20" s="50" t="str">
        <f t="shared" ca="1" si="46"/>
        <v/>
      </c>
      <c r="BZ20" s="81" t="str">
        <f t="shared" ca="1" si="59"/>
        <v/>
      </c>
      <c r="CA20" s="81" t="str">
        <f t="shared" ca="1" si="60"/>
        <v/>
      </c>
      <c r="CB20" s="81" t="str">
        <f t="shared" ca="1" si="61"/>
        <v/>
      </c>
      <c r="CC20" s="81" t="str">
        <f t="shared" ca="1" si="62"/>
        <v/>
      </c>
      <c r="CD20" s="81" t="str">
        <f t="shared" ca="1" si="63"/>
        <v/>
      </c>
      <c r="CE20" s="81" t="str">
        <f t="shared" ca="1" si="64"/>
        <v/>
      </c>
      <c r="CF20" s="81" t="str">
        <f t="shared" ca="1" si="65"/>
        <v/>
      </c>
      <c r="CG20" s="81" t="str">
        <f t="shared" ca="1" si="66"/>
        <v/>
      </c>
      <c r="CH20" s="51" t="str">
        <f t="shared" ca="1" si="67"/>
        <v/>
      </c>
      <c r="CI20" s="80" t="str">
        <f t="shared" ca="1" si="68"/>
        <v/>
      </c>
      <c r="CJ20" s="82" t="str">
        <f t="shared" ca="1" si="69"/>
        <v/>
      </c>
      <c r="CK20" s="83" t="str">
        <f t="shared" ca="1" si="70"/>
        <v/>
      </c>
      <c r="CL20" s="79" t="str">
        <f t="shared" ca="1" si="45"/>
        <v/>
      </c>
      <c r="CM20" s="50" t="str">
        <f t="shared" ca="1" si="46"/>
        <v/>
      </c>
      <c r="CN20" s="81" t="str">
        <f t="shared" ca="1" si="71"/>
        <v/>
      </c>
      <c r="CO20" s="81" t="str">
        <f t="shared" ca="1" si="72"/>
        <v/>
      </c>
      <c r="CP20" s="81" t="str">
        <f t="shared" ca="1" si="73"/>
        <v/>
      </c>
      <c r="CQ20" s="81" t="str">
        <f t="shared" ca="1" si="74"/>
        <v/>
      </c>
      <c r="CR20" s="81" t="str">
        <f t="shared" ca="1" si="75"/>
        <v/>
      </c>
      <c r="CS20" s="81" t="str">
        <f t="shared" ca="1" si="76"/>
        <v/>
      </c>
      <c r="CT20" s="81" t="str">
        <f t="shared" ca="1" si="77"/>
        <v/>
      </c>
      <c r="CU20" s="81" t="str">
        <f t="shared" ca="1" si="78"/>
        <v/>
      </c>
      <c r="CV20" s="51" t="str">
        <f t="shared" ca="1" si="79"/>
        <v/>
      </c>
      <c r="CW20" s="80" t="str">
        <f t="shared" ca="1" si="80"/>
        <v/>
      </c>
      <c r="CX20" s="82" t="str">
        <f t="shared" ca="1" si="81"/>
        <v/>
      </c>
      <c r="CY20" s="83" t="str">
        <f t="shared" ca="1" si="82"/>
        <v/>
      </c>
      <c r="CZ20" s="79" t="str">
        <f t="shared" ca="1" si="96"/>
        <v/>
      </c>
      <c r="DA20" s="50" t="str">
        <f t="shared" ref="DA20" ca="1" si="715">IFERROR((VLOOKUP($B20,INDIRECT("'"&amp;TEXT(CZ$5,"dd-mm-yy")&amp;"'!$B$8:$AI$1000"),13,0)=$G$6)*1,"")</f>
        <v/>
      </c>
      <c r="DB20" s="81" t="str">
        <f t="shared" ca="1" si="84"/>
        <v/>
      </c>
      <c r="DC20" s="81" t="str">
        <f t="shared" ca="1" si="85"/>
        <v/>
      </c>
      <c r="DD20" s="81" t="str">
        <f t="shared" ca="1" si="86"/>
        <v/>
      </c>
      <c r="DE20" s="81" t="str">
        <f t="shared" ca="1" si="87"/>
        <v/>
      </c>
      <c r="DF20" s="81" t="str">
        <f t="shared" ca="1" si="88"/>
        <v/>
      </c>
      <c r="DG20" s="81" t="str">
        <f t="shared" ca="1" si="89"/>
        <v/>
      </c>
      <c r="DH20" s="81" t="str">
        <f t="shared" ca="1" si="90"/>
        <v/>
      </c>
      <c r="DI20" s="81" t="str">
        <f t="shared" ca="1" si="91"/>
        <v/>
      </c>
      <c r="DJ20" s="51" t="str">
        <f t="shared" ca="1" si="92"/>
        <v/>
      </c>
      <c r="DK20" s="80" t="str">
        <f t="shared" ca="1" si="93"/>
        <v/>
      </c>
      <c r="DL20" s="82" t="str">
        <f t="shared" ca="1" si="94"/>
        <v/>
      </c>
      <c r="DM20" s="83" t="str">
        <f t="shared" ca="1" si="95"/>
        <v/>
      </c>
      <c r="DN20" s="79" t="str">
        <f t="shared" ca="1" si="96"/>
        <v/>
      </c>
      <c r="DO20" s="50" t="str">
        <f t="shared" ref="DO20" ca="1" si="716">IFERROR((VLOOKUP($B20,INDIRECT("'"&amp;TEXT(DN$5,"dd-mm-yy")&amp;"'!$B$8:$AI$1000"),13,0)=$G$6)*1,"")</f>
        <v/>
      </c>
      <c r="DP20" s="81" t="str">
        <f t="shared" ca="1" si="98"/>
        <v/>
      </c>
      <c r="DQ20" s="81" t="str">
        <f t="shared" ca="1" si="99"/>
        <v/>
      </c>
      <c r="DR20" s="81" t="str">
        <f t="shared" ca="1" si="100"/>
        <v/>
      </c>
      <c r="DS20" s="81" t="str">
        <f t="shared" ca="1" si="101"/>
        <v/>
      </c>
      <c r="DT20" s="81" t="str">
        <f t="shared" ca="1" si="102"/>
        <v/>
      </c>
      <c r="DU20" s="81" t="str">
        <f t="shared" ca="1" si="103"/>
        <v/>
      </c>
      <c r="DV20" s="81" t="str">
        <f t="shared" ca="1" si="104"/>
        <v/>
      </c>
      <c r="DW20" s="81" t="str">
        <f t="shared" ca="1" si="105"/>
        <v/>
      </c>
      <c r="DX20" s="51" t="str">
        <f t="shared" ca="1" si="106"/>
        <v/>
      </c>
      <c r="DY20" s="80" t="str">
        <f t="shared" ca="1" si="107"/>
        <v/>
      </c>
      <c r="DZ20" s="82" t="str">
        <f t="shared" ca="1" si="108"/>
        <v/>
      </c>
      <c r="EA20" s="83" t="str">
        <f t="shared" ca="1" si="109"/>
        <v/>
      </c>
      <c r="EB20" s="79" t="str">
        <f t="shared" ca="1" si="96"/>
        <v/>
      </c>
      <c r="EC20" s="50" t="str">
        <f t="shared" ref="EC20" ca="1" si="717">IFERROR((VLOOKUP($B20,INDIRECT("'"&amp;TEXT(EB$5,"dd-mm-yy")&amp;"'!$B$8:$AI$1000"),13,0)=$G$6)*1,"")</f>
        <v/>
      </c>
      <c r="ED20" s="81" t="str">
        <f t="shared" ca="1" si="111"/>
        <v/>
      </c>
      <c r="EE20" s="81" t="str">
        <f t="shared" ca="1" si="112"/>
        <v/>
      </c>
      <c r="EF20" s="81" t="str">
        <f t="shared" ca="1" si="113"/>
        <v/>
      </c>
      <c r="EG20" s="81" t="str">
        <f t="shared" ca="1" si="114"/>
        <v/>
      </c>
      <c r="EH20" s="81" t="str">
        <f t="shared" ca="1" si="115"/>
        <v/>
      </c>
      <c r="EI20" s="81" t="str">
        <f t="shared" ca="1" si="116"/>
        <v/>
      </c>
      <c r="EJ20" s="81" t="str">
        <f t="shared" ca="1" si="117"/>
        <v/>
      </c>
      <c r="EK20" s="81" t="str">
        <f t="shared" ca="1" si="118"/>
        <v/>
      </c>
      <c r="EL20" s="51" t="str">
        <f t="shared" ca="1" si="119"/>
        <v/>
      </c>
      <c r="EM20" s="80" t="str">
        <f t="shared" ca="1" si="120"/>
        <v/>
      </c>
      <c r="EN20" s="82" t="str">
        <f t="shared" ca="1" si="121"/>
        <v/>
      </c>
      <c r="EO20" s="83" t="str">
        <f t="shared" ca="1" si="122"/>
        <v/>
      </c>
      <c r="EP20" s="79" t="str">
        <f t="shared" ca="1" si="96"/>
        <v/>
      </c>
      <c r="EQ20" s="50" t="str">
        <f t="shared" ref="EQ20" ca="1" si="718">IFERROR((VLOOKUP($B20,INDIRECT("'"&amp;TEXT(EP$5,"dd-mm-yy")&amp;"'!$B$8:$AI$1000"),13,0)=$G$6)*1,"")</f>
        <v/>
      </c>
      <c r="ER20" s="81" t="str">
        <f t="shared" ca="1" si="124"/>
        <v/>
      </c>
      <c r="ES20" s="81" t="str">
        <f t="shared" ca="1" si="125"/>
        <v/>
      </c>
      <c r="ET20" s="81" t="str">
        <f t="shared" ca="1" si="126"/>
        <v/>
      </c>
      <c r="EU20" s="81" t="str">
        <f t="shared" ca="1" si="127"/>
        <v/>
      </c>
      <c r="EV20" s="81" t="str">
        <f t="shared" ca="1" si="128"/>
        <v/>
      </c>
      <c r="EW20" s="81" t="str">
        <f t="shared" ca="1" si="129"/>
        <v/>
      </c>
      <c r="EX20" s="81" t="str">
        <f t="shared" ca="1" si="130"/>
        <v/>
      </c>
      <c r="EY20" s="81" t="str">
        <f t="shared" ca="1" si="131"/>
        <v/>
      </c>
      <c r="EZ20" s="51" t="str">
        <f t="shared" ca="1" si="132"/>
        <v/>
      </c>
      <c r="FA20" s="80" t="str">
        <f t="shared" ca="1" si="133"/>
        <v/>
      </c>
      <c r="FB20" s="82" t="str">
        <f t="shared" ca="1" si="134"/>
        <v/>
      </c>
      <c r="FC20" s="83" t="str">
        <f t="shared" ca="1" si="135"/>
        <v/>
      </c>
      <c r="FD20" s="79" t="str">
        <f t="shared" ca="1" si="417"/>
        <v/>
      </c>
      <c r="FE20" s="50" t="str">
        <f t="shared" ref="FE20" ca="1" si="719">IFERROR((VLOOKUP($B20,INDIRECT("'"&amp;TEXT(FD$5,"dd-mm-yy")&amp;"'!$B$8:$AI$1000"),13,0)=$G$6)*1,"")</f>
        <v/>
      </c>
      <c r="FF20" s="81" t="str">
        <f t="shared" ca="1" si="137"/>
        <v/>
      </c>
      <c r="FG20" s="81" t="str">
        <f t="shared" ca="1" si="138"/>
        <v/>
      </c>
      <c r="FH20" s="81" t="str">
        <f t="shared" ca="1" si="139"/>
        <v/>
      </c>
      <c r="FI20" s="81" t="str">
        <f t="shared" ca="1" si="140"/>
        <v/>
      </c>
      <c r="FJ20" s="81" t="str">
        <f t="shared" ca="1" si="141"/>
        <v/>
      </c>
      <c r="FK20" s="81" t="str">
        <f t="shared" ca="1" si="142"/>
        <v/>
      </c>
      <c r="FL20" s="81" t="str">
        <f t="shared" ca="1" si="143"/>
        <v/>
      </c>
      <c r="FM20" s="81" t="str">
        <f t="shared" ca="1" si="144"/>
        <v/>
      </c>
      <c r="FN20" s="51" t="str">
        <f t="shared" ca="1" si="145"/>
        <v/>
      </c>
      <c r="FO20" s="80" t="str">
        <f t="shared" ca="1" si="146"/>
        <v/>
      </c>
      <c r="FP20" s="82" t="str">
        <f t="shared" ca="1" si="147"/>
        <v/>
      </c>
      <c r="FQ20" s="83" t="str">
        <f t="shared" ca="1" si="148"/>
        <v/>
      </c>
      <c r="FR20" s="79" t="str">
        <f t="shared" ca="1" si="417"/>
        <v/>
      </c>
      <c r="FS20" s="50" t="str">
        <f t="shared" ref="FS20" ca="1" si="720">IFERROR((VLOOKUP($B20,INDIRECT("'"&amp;TEXT(FR$5,"dd-mm-yy")&amp;"'!$B$8:$AI$1000"),13,0)=$G$6)*1,"")</f>
        <v/>
      </c>
      <c r="FT20" s="81" t="str">
        <f t="shared" ca="1" si="151"/>
        <v/>
      </c>
      <c r="FU20" s="81" t="str">
        <f t="shared" ca="1" si="152"/>
        <v/>
      </c>
      <c r="FV20" s="81" t="str">
        <f t="shared" ca="1" si="153"/>
        <v/>
      </c>
      <c r="FW20" s="81" t="str">
        <f t="shared" ca="1" si="154"/>
        <v/>
      </c>
      <c r="FX20" s="81" t="str">
        <f t="shared" ca="1" si="155"/>
        <v/>
      </c>
      <c r="FY20" s="81" t="str">
        <f t="shared" ca="1" si="156"/>
        <v/>
      </c>
      <c r="FZ20" s="81" t="str">
        <f t="shared" ca="1" si="157"/>
        <v/>
      </c>
      <c r="GA20" s="81" t="str">
        <f t="shared" ca="1" si="158"/>
        <v/>
      </c>
      <c r="GB20" s="51" t="str">
        <f t="shared" ca="1" si="159"/>
        <v/>
      </c>
      <c r="GC20" s="80" t="str">
        <f t="shared" ca="1" si="160"/>
        <v/>
      </c>
      <c r="GD20" s="82" t="str">
        <f t="shared" ca="1" si="161"/>
        <v/>
      </c>
      <c r="GE20" s="83" t="str">
        <f t="shared" ca="1" si="162"/>
        <v/>
      </c>
      <c r="GF20" s="79" t="str">
        <f t="shared" ca="1" si="417"/>
        <v/>
      </c>
      <c r="GG20" s="50" t="str">
        <f t="shared" ref="GG20" ca="1" si="721">IFERROR((VLOOKUP($B20,INDIRECT("'"&amp;TEXT(GF$5,"dd-mm-yy")&amp;"'!$B$8:$AI$1000"),13,0)=$G$6)*1,"")</f>
        <v/>
      </c>
      <c r="GH20" s="81" t="str">
        <f t="shared" ca="1" si="164"/>
        <v/>
      </c>
      <c r="GI20" s="81" t="str">
        <f t="shared" ca="1" si="165"/>
        <v/>
      </c>
      <c r="GJ20" s="81" t="str">
        <f t="shared" ca="1" si="166"/>
        <v/>
      </c>
      <c r="GK20" s="81" t="str">
        <f t="shared" ca="1" si="167"/>
        <v/>
      </c>
      <c r="GL20" s="81" t="str">
        <f t="shared" ca="1" si="168"/>
        <v/>
      </c>
      <c r="GM20" s="81" t="str">
        <f t="shared" ca="1" si="169"/>
        <v/>
      </c>
      <c r="GN20" s="81" t="str">
        <f t="shared" ca="1" si="170"/>
        <v/>
      </c>
      <c r="GO20" s="81" t="str">
        <f t="shared" ca="1" si="171"/>
        <v/>
      </c>
      <c r="GP20" s="51" t="str">
        <f t="shared" ca="1" si="172"/>
        <v/>
      </c>
      <c r="GQ20" s="80" t="str">
        <f t="shared" ca="1" si="173"/>
        <v/>
      </c>
      <c r="GR20" s="82" t="str">
        <f t="shared" ca="1" si="174"/>
        <v/>
      </c>
      <c r="GS20" s="83" t="str">
        <f t="shared" ca="1" si="175"/>
        <v/>
      </c>
      <c r="GT20" s="79" t="str">
        <f t="shared" ca="1" si="417"/>
        <v/>
      </c>
      <c r="GU20" s="50" t="str">
        <f t="shared" ref="GU20" ca="1" si="722">IFERROR((VLOOKUP($B20,INDIRECT("'"&amp;TEXT(GT$5,"dd-mm-yy")&amp;"'!$B$8:$AI$1000"),13,0)=$G$6)*1,"")</f>
        <v/>
      </c>
      <c r="GV20" s="81" t="str">
        <f t="shared" ca="1" si="177"/>
        <v/>
      </c>
      <c r="GW20" s="81" t="str">
        <f t="shared" ca="1" si="178"/>
        <v/>
      </c>
      <c r="GX20" s="81" t="str">
        <f t="shared" ca="1" si="179"/>
        <v/>
      </c>
      <c r="GY20" s="81" t="str">
        <f t="shared" ca="1" si="180"/>
        <v/>
      </c>
      <c r="GZ20" s="81" t="str">
        <f t="shared" ca="1" si="181"/>
        <v/>
      </c>
      <c r="HA20" s="81" t="str">
        <f t="shared" ca="1" si="182"/>
        <v/>
      </c>
      <c r="HB20" s="81" t="str">
        <f t="shared" ca="1" si="183"/>
        <v/>
      </c>
      <c r="HC20" s="81" t="str">
        <f t="shared" ca="1" si="184"/>
        <v/>
      </c>
      <c r="HD20" s="51" t="str">
        <f t="shared" ca="1" si="185"/>
        <v/>
      </c>
      <c r="HE20" s="80" t="str">
        <f t="shared" ca="1" si="186"/>
        <v/>
      </c>
      <c r="HF20" s="82" t="str">
        <f t="shared" ca="1" si="187"/>
        <v/>
      </c>
      <c r="HG20" s="83" t="str">
        <f t="shared" ca="1" si="188"/>
        <v/>
      </c>
      <c r="HH20" s="79" t="str">
        <f t="shared" ca="1" si="417"/>
        <v/>
      </c>
      <c r="HI20" s="50" t="str">
        <f t="shared" ref="HI20" ca="1" si="723">IFERROR((VLOOKUP($B20,INDIRECT("'"&amp;TEXT(HH$5,"dd-mm-yy")&amp;"'!$B$8:$AI$1000"),13,0)=$G$6)*1,"")</f>
        <v/>
      </c>
      <c r="HJ20" s="81" t="str">
        <f t="shared" ca="1" si="190"/>
        <v/>
      </c>
      <c r="HK20" s="81" t="str">
        <f t="shared" ca="1" si="191"/>
        <v/>
      </c>
      <c r="HL20" s="81" t="str">
        <f t="shared" ca="1" si="192"/>
        <v/>
      </c>
      <c r="HM20" s="81" t="str">
        <f t="shared" ca="1" si="193"/>
        <v/>
      </c>
      <c r="HN20" s="81" t="str">
        <f t="shared" ca="1" si="194"/>
        <v/>
      </c>
      <c r="HO20" s="81" t="str">
        <f t="shared" ca="1" si="195"/>
        <v/>
      </c>
      <c r="HP20" s="81" t="str">
        <f t="shared" ca="1" si="196"/>
        <v/>
      </c>
      <c r="HQ20" s="81" t="str">
        <f t="shared" ca="1" si="197"/>
        <v/>
      </c>
      <c r="HR20" s="51" t="str">
        <f t="shared" ca="1" si="198"/>
        <v/>
      </c>
      <c r="HS20" s="80" t="str">
        <f t="shared" ca="1" si="199"/>
        <v/>
      </c>
      <c r="HT20" s="82" t="str">
        <f t="shared" ca="1" si="200"/>
        <v/>
      </c>
      <c r="HU20" s="83" t="str">
        <f t="shared" ca="1" si="201"/>
        <v/>
      </c>
      <c r="HV20" s="79" t="str">
        <f t="shared" ca="1" si="149"/>
        <v/>
      </c>
      <c r="HW20" s="50" t="str">
        <f t="shared" ref="HW20" ca="1" si="724">IFERROR((VLOOKUP($B20,INDIRECT("'"&amp;TEXT(HV$5,"dd-mm-yy")&amp;"'!$B$8:$AI$1000"),13,0)=$G$6)*1,"")</f>
        <v/>
      </c>
      <c r="HX20" s="81" t="str">
        <f t="shared" ca="1" si="203"/>
        <v/>
      </c>
      <c r="HY20" s="81" t="str">
        <f t="shared" ca="1" si="204"/>
        <v/>
      </c>
      <c r="HZ20" s="81" t="str">
        <f t="shared" ca="1" si="205"/>
        <v/>
      </c>
      <c r="IA20" s="81" t="str">
        <f t="shared" ca="1" si="206"/>
        <v/>
      </c>
      <c r="IB20" s="81" t="str">
        <f t="shared" ca="1" si="207"/>
        <v/>
      </c>
      <c r="IC20" s="81" t="str">
        <f t="shared" ca="1" si="208"/>
        <v/>
      </c>
      <c r="ID20" s="81" t="str">
        <f t="shared" ca="1" si="209"/>
        <v/>
      </c>
      <c r="IE20" s="81" t="str">
        <f t="shared" ca="1" si="210"/>
        <v/>
      </c>
      <c r="IF20" s="51" t="str">
        <f t="shared" ca="1" si="211"/>
        <v/>
      </c>
      <c r="IG20" s="80" t="str">
        <f t="shared" ca="1" si="212"/>
        <v/>
      </c>
      <c r="IH20" s="82" t="str">
        <f t="shared" ca="1" si="213"/>
        <v/>
      </c>
      <c r="II20" s="83" t="str">
        <f t="shared" ca="1" si="214"/>
        <v/>
      </c>
      <c r="IJ20" s="79" t="str">
        <f t="shared" ca="1" si="215"/>
        <v/>
      </c>
      <c r="IK20" s="50" t="str">
        <f t="shared" ref="IK20" ca="1" si="725">IFERROR((VLOOKUP($B20,INDIRECT("'"&amp;TEXT(IJ$5,"dd-mm-yy")&amp;"'!$B$8:$AI$1000"),13,0)=$G$6)*1,"")</f>
        <v/>
      </c>
      <c r="IL20" s="81" t="str">
        <f t="shared" ca="1" si="217"/>
        <v/>
      </c>
      <c r="IM20" s="81" t="str">
        <f t="shared" ca="1" si="218"/>
        <v/>
      </c>
      <c r="IN20" s="81" t="str">
        <f t="shared" ca="1" si="219"/>
        <v/>
      </c>
      <c r="IO20" s="81" t="str">
        <f t="shared" ca="1" si="220"/>
        <v/>
      </c>
      <c r="IP20" s="81" t="str">
        <f t="shared" ca="1" si="221"/>
        <v/>
      </c>
      <c r="IQ20" s="81" t="str">
        <f t="shared" ca="1" si="222"/>
        <v/>
      </c>
      <c r="IR20" s="81" t="str">
        <f t="shared" ca="1" si="223"/>
        <v/>
      </c>
      <c r="IS20" s="81" t="str">
        <f t="shared" ca="1" si="224"/>
        <v/>
      </c>
      <c r="IT20" s="51" t="str">
        <f t="shared" ca="1" si="225"/>
        <v/>
      </c>
      <c r="IU20" s="80" t="str">
        <f t="shared" ca="1" si="226"/>
        <v/>
      </c>
      <c r="IV20" s="82" t="str">
        <f t="shared" ca="1" si="227"/>
        <v/>
      </c>
      <c r="IW20" s="83" t="str">
        <f t="shared" ca="1" si="228"/>
        <v/>
      </c>
      <c r="IX20" s="79" t="str">
        <f t="shared" ca="1" si="215"/>
        <v/>
      </c>
      <c r="IY20" s="50" t="str">
        <f t="shared" ref="IY20" ca="1" si="726">IFERROR((VLOOKUP($B20,INDIRECT("'"&amp;TEXT(IX$5,"dd-mm-yy")&amp;"'!$B$8:$AI$1000"),13,0)=$G$6)*1,"")</f>
        <v/>
      </c>
      <c r="IZ20" s="81" t="str">
        <f t="shared" ca="1" si="230"/>
        <v/>
      </c>
      <c r="JA20" s="81" t="str">
        <f t="shared" ca="1" si="231"/>
        <v/>
      </c>
      <c r="JB20" s="81" t="str">
        <f t="shared" ca="1" si="232"/>
        <v/>
      </c>
      <c r="JC20" s="81" t="str">
        <f t="shared" ca="1" si="233"/>
        <v/>
      </c>
      <c r="JD20" s="81" t="str">
        <f t="shared" ca="1" si="234"/>
        <v/>
      </c>
      <c r="JE20" s="81" t="str">
        <f t="shared" ca="1" si="235"/>
        <v/>
      </c>
      <c r="JF20" s="81" t="str">
        <f t="shared" ca="1" si="236"/>
        <v/>
      </c>
      <c r="JG20" s="81" t="str">
        <f t="shared" ca="1" si="237"/>
        <v/>
      </c>
      <c r="JH20" s="51" t="str">
        <f t="shared" ca="1" si="238"/>
        <v/>
      </c>
      <c r="JI20" s="80" t="str">
        <f t="shared" ca="1" si="239"/>
        <v/>
      </c>
      <c r="JJ20" s="82" t="str">
        <f t="shared" ca="1" si="240"/>
        <v/>
      </c>
      <c r="JK20" s="83" t="str">
        <f t="shared" ca="1" si="241"/>
        <v/>
      </c>
      <c r="JL20" s="79" t="str">
        <f t="shared" ca="1" si="215"/>
        <v/>
      </c>
      <c r="JM20" s="50" t="str">
        <f t="shared" ref="JM20" ca="1" si="727">IFERROR((VLOOKUP($B20,INDIRECT("'"&amp;TEXT(JL$5,"dd-mm-yy")&amp;"'!$B$8:$AI$1000"),13,0)=$G$6)*1,"")</f>
        <v/>
      </c>
      <c r="JN20" s="81" t="str">
        <f t="shared" ca="1" si="243"/>
        <v/>
      </c>
      <c r="JO20" s="81" t="str">
        <f t="shared" ca="1" si="244"/>
        <v/>
      </c>
      <c r="JP20" s="81" t="str">
        <f t="shared" ca="1" si="245"/>
        <v/>
      </c>
      <c r="JQ20" s="81" t="str">
        <f t="shared" ca="1" si="246"/>
        <v/>
      </c>
      <c r="JR20" s="81" t="str">
        <f t="shared" ca="1" si="247"/>
        <v/>
      </c>
      <c r="JS20" s="81" t="str">
        <f t="shared" ca="1" si="248"/>
        <v/>
      </c>
      <c r="JT20" s="81" t="str">
        <f t="shared" ca="1" si="249"/>
        <v/>
      </c>
      <c r="JU20" s="81" t="str">
        <f t="shared" ca="1" si="250"/>
        <v/>
      </c>
      <c r="JV20" s="51" t="str">
        <f t="shared" ca="1" si="251"/>
        <v/>
      </c>
      <c r="JW20" s="80" t="str">
        <f t="shared" ca="1" si="252"/>
        <v/>
      </c>
      <c r="JX20" s="82" t="str">
        <f t="shared" ca="1" si="253"/>
        <v/>
      </c>
      <c r="JY20" s="83" t="str">
        <f t="shared" ca="1" si="254"/>
        <v/>
      </c>
      <c r="JZ20" s="79" t="str">
        <f t="shared" ca="1" si="215"/>
        <v/>
      </c>
      <c r="KA20" s="50" t="str">
        <f t="shared" ref="KA20" ca="1" si="728">IFERROR((VLOOKUP($B20,INDIRECT("'"&amp;TEXT(JZ$5,"dd-mm-yy")&amp;"'!$B$8:$AI$1000"),13,0)=$G$6)*1,"")</f>
        <v/>
      </c>
      <c r="KB20" s="81" t="str">
        <f t="shared" ca="1" si="256"/>
        <v/>
      </c>
      <c r="KC20" s="81" t="str">
        <f t="shared" ca="1" si="257"/>
        <v/>
      </c>
      <c r="KD20" s="81" t="str">
        <f t="shared" ca="1" si="258"/>
        <v/>
      </c>
      <c r="KE20" s="81" t="str">
        <f t="shared" ca="1" si="259"/>
        <v/>
      </c>
      <c r="KF20" s="81" t="str">
        <f t="shared" ca="1" si="260"/>
        <v/>
      </c>
      <c r="KG20" s="81" t="str">
        <f t="shared" ca="1" si="261"/>
        <v/>
      </c>
      <c r="KH20" s="81" t="str">
        <f t="shared" ca="1" si="262"/>
        <v/>
      </c>
      <c r="KI20" s="81" t="str">
        <f t="shared" ca="1" si="263"/>
        <v/>
      </c>
      <c r="KJ20" s="51" t="str">
        <f t="shared" ca="1" si="264"/>
        <v/>
      </c>
      <c r="KK20" s="80" t="str">
        <f t="shared" ca="1" si="265"/>
        <v/>
      </c>
      <c r="KL20" s="82" t="str">
        <f t="shared" ca="1" si="266"/>
        <v/>
      </c>
      <c r="KM20" s="83" t="str">
        <f t="shared" ca="1" si="267"/>
        <v/>
      </c>
      <c r="KN20" s="79" t="str">
        <f t="shared" ca="1" si="428"/>
        <v/>
      </c>
      <c r="KO20" s="50" t="str">
        <f t="shared" ref="KO20" ca="1" si="729">IFERROR((VLOOKUP($B20,INDIRECT("'"&amp;TEXT(KN$5,"dd-mm-yy")&amp;"'!$B$8:$AI$1000"),13,0)=$G$6)*1,"")</f>
        <v/>
      </c>
      <c r="KP20" s="81" t="str">
        <f t="shared" ca="1" si="269"/>
        <v/>
      </c>
      <c r="KQ20" s="81" t="str">
        <f t="shared" ca="1" si="270"/>
        <v/>
      </c>
      <c r="KR20" s="81" t="str">
        <f t="shared" ca="1" si="271"/>
        <v/>
      </c>
      <c r="KS20" s="81" t="str">
        <f t="shared" ca="1" si="272"/>
        <v/>
      </c>
      <c r="KT20" s="81" t="str">
        <f t="shared" ca="1" si="273"/>
        <v/>
      </c>
      <c r="KU20" s="81" t="str">
        <f t="shared" ca="1" si="274"/>
        <v/>
      </c>
      <c r="KV20" s="81" t="str">
        <f t="shared" ca="1" si="275"/>
        <v/>
      </c>
      <c r="KW20" s="81" t="str">
        <f t="shared" ca="1" si="276"/>
        <v/>
      </c>
      <c r="KX20" s="51" t="str">
        <f t="shared" ca="1" si="277"/>
        <v/>
      </c>
      <c r="KY20" s="80" t="str">
        <f t="shared" ca="1" si="278"/>
        <v/>
      </c>
      <c r="KZ20" s="82" t="str">
        <f t="shared" ca="1" si="279"/>
        <v/>
      </c>
      <c r="LA20" s="83" t="str">
        <f t="shared" ca="1" si="280"/>
        <v/>
      </c>
      <c r="LB20" s="79" t="str">
        <f t="shared" ca="1" si="428"/>
        <v/>
      </c>
      <c r="LC20" s="50" t="str">
        <f t="shared" ref="LC20" ca="1" si="730">IFERROR((VLOOKUP($B20,INDIRECT("'"&amp;TEXT(LB$5,"dd-mm-yy")&amp;"'!$B$8:$AI$1000"),13,0)=$G$6)*1,"")</f>
        <v/>
      </c>
      <c r="LD20" s="81" t="str">
        <f t="shared" ca="1" si="283"/>
        <v/>
      </c>
      <c r="LE20" s="81" t="str">
        <f t="shared" ca="1" si="284"/>
        <v/>
      </c>
      <c r="LF20" s="81" t="str">
        <f t="shared" ca="1" si="285"/>
        <v/>
      </c>
      <c r="LG20" s="81" t="str">
        <f t="shared" ca="1" si="286"/>
        <v/>
      </c>
      <c r="LH20" s="81" t="str">
        <f t="shared" ca="1" si="287"/>
        <v/>
      </c>
      <c r="LI20" s="81" t="str">
        <f t="shared" ca="1" si="288"/>
        <v/>
      </c>
      <c r="LJ20" s="81" t="str">
        <f t="shared" ca="1" si="289"/>
        <v/>
      </c>
      <c r="LK20" s="81" t="str">
        <f t="shared" ca="1" si="290"/>
        <v/>
      </c>
      <c r="LL20" s="51" t="str">
        <f t="shared" ca="1" si="291"/>
        <v/>
      </c>
      <c r="LM20" s="80" t="str">
        <f t="shared" ca="1" si="292"/>
        <v/>
      </c>
      <c r="LN20" s="82" t="str">
        <f t="shared" ca="1" si="293"/>
        <v/>
      </c>
      <c r="LO20" s="83" t="str">
        <f t="shared" ca="1" si="294"/>
        <v/>
      </c>
      <c r="LP20" s="79" t="str">
        <f t="shared" ca="1" si="428"/>
        <v/>
      </c>
      <c r="LQ20" s="50" t="str">
        <f t="shared" ref="LQ20" ca="1" si="731">IFERROR((VLOOKUP($B20,INDIRECT("'"&amp;TEXT(LP$5,"dd-mm-yy")&amp;"'!$B$8:$AI$1000"),13,0)=$G$6)*1,"")</f>
        <v/>
      </c>
      <c r="LR20" s="81" t="str">
        <f t="shared" ca="1" si="296"/>
        <v/>
      </c>
      <c r="LS20" s="81" t="str">
        <f t="shared" ca="1" si="297"/>
        <v/>
      </c>
      <c r="LT20" s="81" t="str">
        <f t="shared" ca="1" si="298"/>
        <v/>
      </c>
      <c r="LU20" s="81" t="str">
        <f t="shared" ca="1" si="299"/>
        <v/>
      </c>
      <c r="LV20" s="81" t="str">
        <f t="shared" ca="1" si="300"/>
        <v/>
      </c>
      <c r="LW20" s="81" t="str">
        <f t="shared" ca="1" si="301"/>
        <v/>
      </c>
      <c r="LX20" s="81" t="str">
        <f t="shared" ca="1" si="302"/>
        <v/>
      </c>
      <c r="LY20" s="81" t="str">
        <f t="shared" ca="1" si="303"/>
        <v/>
      </c>
      <c r="LZ20" s="51" t="str">
        <f t="shared" ca="1" si="304"/>
        <v/>
      </c>
      <c r="MA20" s="80" t="str">
        <f t="shared" ca="1" si="305"/>
        <v/>
      </c>
      <c r="MB20" s="82" t="str">
        <f t="shared" ca="1" si="306"/>
        <v/>
      </c>
      <c r="MC20" s="83" t="str">
        <f t="shared" ca="1" si="307"/>
        <v/>
      </c>
      <c r="MD20" s="79" t="str">
        <f t="shared" ca="1" si="428"/>
        <v/>
      </c>
      <c r="ME20" s="50" t="str">
        <f t="shared" ref="ME20" ca="1" si="732">IFERROR((VLOOKUP($B20,INDIRECT("'"&amp;TEXT(MD$5,"dd-mm-yy")&amp;"'!$B$8:$AI$1000"),13,0)=$G$6)*1,"")</f>
        <v/>
      </c>
      <c r="MF20" s="81" t="str">
        <f t="shared" ca="1" si="309"/>
        <v/>
      </c>
      <c r="MG20" s="81" t="str">
        <f t="shared" ca="1" si="310"/>
        <v/>
      </c>
      <c r="MH20" s="81" t="str">
        <f t="shared" ca="1" si="311"/>
        <v/>
      </c>
      <c r="MI20" s="81" t="str">
        <f t="shared" ca="1" si="312"/>
        <v/>
      </c>
      <c r="MJ20" s="81" t="str">
        <f t="shared" ca="1" si="313"/>
        <v/>
      </c>
      <c r="MK20" s="81" t="str">
        <f t="shared" ca="1" si="314"/>
        <v/>
      </c>
      <c r="ML20" s="81" t="str">
        <f t="shared" ca="1" si="315"/>
        <v/>
      </c>
      <c r="MM20" s="81" t="str">
        <f t="shared" ca="1" si="316"/>
        <v/>
      </c>
      <c r="MN20" s="51" t="str">
        <f t="shared" ca="1" si="317"/>
        <v/>
      </c>
      <c r="MO20" s="80" t="str">
        <f t="shared" ca="1" si="318"/>
        <v/>
      </c>
      <c r="MP20" s="82" t="str">
        <f t="shared" ca="1" si="319"/>
        <v/>
      </c>
      <c r="MQ20" s="83" t="str">
        <f t="shared" ca="1" si="320"/>
        <v/>
      </c>
      <c r="MR20" s="79" t="str">
        <f t="shared" ca="1" si="428"/>
        <v/>
      </c>
      <c r="MS20" s="50" t="str">
        <f t="shared" ref="MS20" ca="1" si="733">IFERROR((VLOOKUP($B20,INDIRECT("'"&amp;TEXT(MR$5,"dd-mm-yy")&amp;"'!$B$8:$AI$1000"),13,0)=$G$6)*1,"")</f>
        <v/>
      </c>
      <c r="MT20" s="81" t="str">
        <f t="shared" ca="1" si="322"/>
        <v/>
      </c>
      <c r="MU20" s="81" t="str">
        <f t="shared" ca="1" si="323"/>
        <v/>
      </c>
      <c r="MV20" s="81" t="str">
        <f t="shared" ca="1" si="324"/>
        <v/>
      </c>
      <c r="MW20" s="81" t="str">
        <f t="shared" ca="1" si="325"/>
        <v/>
      </c>
      <c r="MX20" s="81" t="str">
        <f t="shared" ca="1" si="326"/>
        <v/>
      </c>
      <c r="MY20" s="81" t="str">
        <f t="shared" ca="1" si="327"/>
        <v/>
      </c>
      <c r="MZ20" s="81" t="str">
        <f t="shared" ca="1" si="328"/>
        <v/>
      </c>
      <c r="NA20" s="81" t="str">
        <f t="shared" ca="1" si="329"/>
        <v/>
      </c>
      <c r="NB20" s="51" t="str">
        <f t="shared" ca="1" si="330"/>
        <v/>
      </c>
      <c r="NC20" s="80" t="str">
        <f t="shared" ca="1" si="331"/>
        <v/>
      </c>
      <c r="ND20" s="82" t="str">
        <f t="shared" ca="1" si="332"/>
        <v/>
      </c>
      <c r="NE20" s="83" t="str">
        <f t="shared" ca="1" si="333"/>
        <v/>
      </c>
      <c r="NF20" s="79" t="str">
        <f t="shared" ca="1" si="281"/>
        <v/>
      </c>
      <c r="NG20" s="50" t="str">
        <f t="shared" ref="NG20" ca="1" si="734">IFERROR((VLOOKUP($B20,INDIRECT("'"&amp;TEXT(NF$5,"dd-mm-yy")&amp;"'!$B$8:$AI$1000"),13,0)=$G$6)*1,"")</f>
        <v/>
      </c>
      <c r="NH20" s="81" t="str">
        <f t="shared" ca="1" si="335"/>
        <v/>
      </c>
      <c r="NI20" s="81" t="str">
        <f t="shared" ca="1" si="336"/>
        <v/>
      </c>
      <c r="NJ20" s="81" t="str">
        <f t="shared" ca="1" si="337"/>
        <v/>
      </c>
      <c r="NK20" s="81" t="str">
        <f t="shared" ca="1" si="338"/>
        <v/>
      </c>
      <c r="NL20" s="81" t="str">
        <f t="shared" ca="1" si="339"/>
        <v/>
      </c>
      <c r="NM20" s="81" t="str">
        <f t="shared" ca="1" si="340"/>
        <v/>
      </c>
      <c r="NN20" s="81" t="str">
        <f t="shared" ca="1" si="341"/>
        <v/>
      </c>
      <c r="NO20" s="81" t="str">
        <f t="shared" ca="1" si="342"/>
        <v/>
      </c>
      <c r="NP20" s="51" t="str">
        <f t="shared" ca="1" si="343"/>
        <v/>
      </c>
      <c r="NQ20" s="80" t="str">
        <f t="shared" ca="1" si="344"/>
        <v/>
      </c>
      <c r="NR20" s="82" t="str">
        <f t="shared" ca="1" si="345"/>
        <v/>
      </c>
      <c r="NS20" s="83" t="str">
        <f t="shared" ca="1" si="346"/>
        <v/>
      </c>
      <c r="NT20" s="79" t="str">
        <f t="shared" ca="1" si="347"/>
        <v/>
      </c>
      <c r="NU20" s="50" t="str">
        <f t="shared" ref="NU20" ca="1" si="735">IFERROR((VLOOKUP($B20,INDIRECT("'"&amp;TEXT(NT$5,"dd-mm-yy")&amp;"'!$B$8:$AI$1000"),13,0)=$G$6)*1,"")</f>
        <v/>
      </c>
      <c r="NV20" s="81" t="str">
        <f t="shared" ca="1" si="349"/>
        <v/>
      </c>
      <c r="NW20" s="81" t="str">
        <f t="shared" ca="1" si="350"/>
        <v/>
      </c>
      <c r="NX20" s="81" t="str">
        <f t="shared" ca="1" si="351"/>
        <v/>
      </c>
      <c r="NY20" s="81" t="str">
        <f t="shared" ca="1" si="352"/>
        <v/>
      </c>
      <c r="NZ20" s="81" t="str">
        <f t="shared" ca="1" si="353"/>
        <v/>
      </c>
      <c r="OA20" s="81" t="str">
        <f t="shared" ca="1" si="354"/>
        <v/>
      </c>
      <c r="OB20" s="81" t="str">
        <f t="shared" ca="1" si="355"/>
        <v/>
      </c>
      <c r="OC20" s="81" t="str">
        <f t="shared" ca="1" si="356"/>
        <v/>
      </c>
      <c r="OD20" s="51" t="str">
        <f t="shared" ca="1" si="357"/>
        <v/>
      </c>
      <c r="OE20" s="80" t="str">
        <f t="shared" ca="1" si="358"/>
        <v/>
      </c>
      <c r="OF20" s="82" t="str">
        <f t="shared" ca="1" si="359"/>
        <v/>
      </c>
      <c r="OG20" s="83" t="str">
        <f t="shared" ca="1" si="360"/>
        <v/>
      </c>
      <c r="OH20" s="79" t="str">
        <f t="shared" ca="1" si="347"/>
        <v/>
      </c>
      <c r="OI20" s="50" t="str">
        <f t="shared" ref="OI20" ca="1" si="736">IFERROR((VLOOKUP($B20,INDIRECT("'"&amp;TEXT(OH$5,"dd-mm-yy")&amp;"'!$B$8:$AI$1000"),13,0)=$G$6)*1,"")</f>
        <v/>
      </c>
      <c r="OJ20" s="81" t="str">
        <f t="shared" ca="1" si="362"/>
        <v/>
      </c>
      <c r="OK20" s="81" t="str">
        <f t="shared" ca="1" si="363"/>
        <v/>
      </c>
      <c r="OL20" s="81" t="str">
        <f t="shared" ca="1" si="364"/>
        <v/>
      </c>
      <c r="OM20" s="81" t="str">
        <f t="shared" ca="1" si="365"/>
        <v/>
      </c>
      <c r="ON20" s="81" t="str">
        <f t="shared" ca="1" si="366"/>
        <v/>
      </c>
      <c r="OO20" s="81" t="str">
        <f t="shared" ca="1" si="367"/>
        <v/>
      </c>
      <c r="OP20" s="81" t="str">
        <f t="shared" ca="1" si="368"/>
        <v/>
      </c>
      <c r="OQ20" s="81" t="str">
        <f t="shared" ca="1" si="369"/>
        <v/>
      </c>
      <c r="OR20" s="51" t="str">
        <f t="shared" ca="1" si="370"/>
        <v/>
      </c>
      <c r="OS20" s="80" t="str">
        <f t="shared" ca="1" si="371"/>
        <v/>
      </c>
      <c r="OT20" s="82" t="str">
        <f t="shared" ca="1" si="372"/>
        <v/>
      </c>
      <c r="OU20" s="83" t="str">
        <f t="shared" ca="1" si="373"/>
        <v/>
      </c>
      <c r="OV20" s="79" t="str">
        <f t="shared" ca="1" si="347"/>
        <v/>
      </c>
      <c r="OW20" s="50" t="str">
        <f t="shared" ref="OW20" ca="1" si="737">IFERROR((VLOOKUP($B20,INDIRECT("'"&amp;TEXT(OV$5,"dd-mm-yy")&amp;"'!$B$8:$AI$1000"),13,0)=$G$6)*1,"")</f>
        <v/>
      </c>
      <c r="OX20" s="81" t="str">
        <f t="shared" ca="1" si="375"/>
        <v/>
      </c>
      <c r="OY20" s="81" t="str">
        <f t="shared" ca="1" si="376"/>
        <v/>
      </c>
      <c r="OZ20" s="81" t="str">
        <f t="shared" ca="1" si="377"/>
        <v/>
      </c>
      <c r="PA20" s="81" t="str">
        <f t="shared" ca="1" si="378"/>
        <v/>
      </c>
      <c r="PB20" s="81" t="str">
        <f t="shared" ca="1" si="379"/>
        <v/>
      </c>
      <c r="PC20" s="81" t="str">
        <f t="shared" ca="1" si="380"/>
        <v/>
      </c>
      <c r="PD20" s="81" t="str">
        <f t="shared" ca="1" si="381"/>
        <v/>
      </c>
      <c r="PE20" s="81" t="str">
        <f t="shared" ca="1" si="382"/>
        <v/>
      </c>
      <c r="PF20" s="51" t="str">
        <f t="shared" ca="1" si="383"/>
        <v/>
      </c>
      <c r="PG20" s="80" t="str">
        <f t="shared" ca="1" si="384"/>
        <v/>
      </c>
      <c r="PH20" s="82" t="str">
        <f t="shared" ca="1" si="385"/>
        <v/>
      </c>
      <c r="PI20" s="83" t="str">
        <f t="shared" ca="1" si="386"/>
        <v/>
      </c>
      <c r="PJ20" s="79" t="str">
        <f t="shared" ca="1" si="347"/>
        <v/>
      </c>
      <c r="PK20" s="50" t="str">
        <f t="shared" ref="PK20" ca="1" si="738">IFERROR((VLOOKUP($B20,INDIRECT("'"&amp;TEXT(PJ$5,"dd-mm-yy")&amp;"'!$B$8:$AI$1000"),13,0)=$G$6)*1,"")</f>
        <v/>
      </c>
      <c r="PL20" s="81" t="str">
        <f t="shared" ca="1" si="388"/>
        <v/>
      </c>
      <c r="PM20" s="81" t="str">
        <f t="shared" ca="1" si="389"/>
        <v/>
      </c>
      <c r="PN20" s="81" t="str">
        <f t="shared" ca="1" si="390"/>
        <v/>
      </c>
      <c r="PO20" s="81" t="str">
        <f t="shared" ca="1" si="391"/>
        <v/>
      </c>
      <c r="PP20" s="81" t="str">
        <f t="shared" ca="1" si="392"/>
        <v/>
      </c>
      <c r="PQ20" s="81" t="str">
        <f t="shared" ca="1" si="393"/>
        <v/>
      </c>
      <c r="PR20" s="81" t="str">
        <f t="shared" ca="1" si="394"/>
        <v/>
      </c>
      <c r="PS20" s="81" t="str">
        <f t="shared" ca="1" si="395"/>
        <v/>
      </c>
      <c r="PT20" s="51" t="str">
        <f t="shared" ca="1" si="396"/>
        <v/>
      </c>
      <c r="PU20" s="80" t="str">
        <f t="shared" ca="1" si="397"/>
        <v/>
      </c>
      <c r="PV20" s="82" t="str">
        <f t="shared" ca="1" si="398"/>
        <v/>
      </c>
      <c r="PW20" s="83" t="str">
        <f t="shared" ca="1" si="399"/>
        <v/>
      </c>
      <c r="PX20" s="79" t="str">
        <f t="shared" ca="1" si="347"/>
        <v/>
      </c>
      <c r="PY20" s="50" t="str">
        <f t="shared" ref="PY20" ca="1" si="739">IFERROR((VLOOKUP($B20,INDIRECT("'"&amp;TEXT(PX$5,"dd-mm-yy")&amp;"'!$B$8:$AI$1000"),13,0)=$G$6)*1,"")</f>
        <v/>
      </c>
      <c r="PZ20" s="81" t="str">
        <f t="shared" ca="1" si="401"/>
        <v/>
      </c>
      <c r="QA20" s="81" t="str">
        <f t="shared" ca="1" si="402"/>
        <v/>
      </c>
      <c r="QB20" s="81" t="str">
        <f t="shared" ca="1" si="403"/>
        <v/>
      </c>
      <c r="QC20" s="81" t="str">
        <f t="shared" ca="1" si="404"/>
        <v/>
      </c>
      <c r="QD20" s="81" t="str">
        <f t="shared" ca="1" si="405"/>
        <v/>
      </c>
      <c r="QE20" s="81" t="str">
        <f t="shared" ca="1" si="406"/>
        <v/>
      </c>
      <c r="QF20" s="81" t="str">
        <f t="shared" ca="1" si="407"/>
        <v/>
      </c>
      <c r="QG20" s="81" t="str">
        <f t="shared" ca="1" si="408"/>
        <v/>
      </c>
      <c r="QH20" s="51" t="str">
        <f t="shared" ca="1" si="409"/>
        <v/>
      </c>
      <c r="QI20" s="80" t="str">
        <f t="shared" ca="1" si="410"/>
        <v/>
      </c>
      <c r="QJ20" s="82" t="str">
        <f t="shared" ca="1" si="411"/>
        <v/>
      </c>
      <c r="QK20" s="83" t="str">
        <f t="shared" ca="1" si="412"/>
        <v/>
      </c>
    </row>
    <row r="21" spans="2:453" ht="14.45" customHeight="1" x14ac:dyDescent="0.3">
      <c r="B21" s="72" t="str">
        <f>Colaboradores!B19</f>
        <v>0459</v>
      </c>
      <c r="C21" s="71" t="str">
        <f>Colaboradores!C19</f>
        <v>Rivera López, Carlos</v>
      </c>
      <c r="D21" s="90">
        <f t="shared" ca="1" si="0"/>
        <v>0</v>
      </c>
      <c r="E21" s="91">
        <f t="shared" ca="1" si="1"/>
        <v>0</v>
      </c>
      <c r="F21" s="54" t="str">
        <f t="shared" ca="1" si="2"/>
        <v/>
      </c>
      <c r="G21" s="52" t="str">
        <f t="shared" ca="1" si="2"/>
        <v/>
      </c>
      <c r="H21" s="81" t="str">
        <f t="shared" ca="1" si="2"/>
        <v/>
      </c>
      <c r="I21" s="81" t="str">
        <f t="shared" ca="1" si="2"/>
        <v/>
      </c>
      <c r="J21" s="81" t="str">
        <f t="shared" ca="1" si="2"/>
        <v/>
      </c>
      <c r="K21" s="81" t="str">
        <f t="shared" ca="1" si="2"/>
        <v/>
      </c>
      <c r="L21" s="81" t="str">
        <f t="shared" ca="1" si="2"/>
        <v/>
      </c>
      <c r="M21" s="81" t="str">
        <f t="shared" ca="1" si="2"/>
        <v/>
      </c>
      <c r="N21" s="81" t="str">
        <f t="shared" ca="1" si="2"/>
        <v/>
      </c>
      <c r="O21" s="81" t="str">
        <f t="shared" ca="1" si="2"/>
        <v/>
      </c>
      <c r="P21" s="53" t="str">
        <f t="shared" ca="1" si="2"/>
        <v/>
      </c>
      <c r="Q21" s="28" t="str">
        <f t="shared" ca="1" si="2"/>
        <v/>
      </c>
      <c r="R21" s="82" t="str">
        <f t="shared" ca="1" si="2"/>
        <v/>
      </c>
      <c r="S21" s="83" t="str">
        <f t="shared" ca="1" si="2"/>
        <v/>
      </c>
      <c r="T21" s="79" t="str">
        <f t="shared" ca="1" si="3"/>
        <v/>
      </c>
      <c r="U21" s="50" t="str">
        <f t="shared" ca="1" si="4"/>
        <v/>
      </c>
      <c r="V21" s="81" t="str">
        <f t="shared" ca="1" si="5"/>
        <v/>
      </c>
      <c r="W21" s="81" t="str">
        <f t="shared" ca="1" si="6"/>
        <v/>
      </c>
      <c r="X21" s="81" t="str">
        <f t="shared" ca="1" si="7"/>
        <v/>
      </c>
      <c r="Y21" s="81" t="str">
        <f t="shared" ca="1" si="8"/>
        <v/>
      </c>
      <c r="Z21" s="81" t="str">
        <f t="shared" ca="1" si="9"/>
        <v/>
      </c>
      <c r="AA21" s="81" t="str">
        <f t="shared" ca="1" si="10"/>
        <v/>
      </c>
      <c r="AB21" s="81" t="str">
        <f t="shared" ca="1" si="11"/>
        <v/>
      </c>
      <c r="AC21" s="81" t="str">
        <f t="shared" ca="1" si="12"/>
        <v/>
      </c>
      <c r="AD21" s="51" t="str">
        <f t="shared" ca="1" si="13"/>
        <v/>
      </c>
      <c r="AE21" s="80" t="str">
        <f t="shared" ca="1" si="14"/>
        <v/>
      </c>
      <c r="AF21" s="82" t="str">
        <f t="shared" ca="1" si="15"/>
        <v/>
      </c>
      <c r="AG21" s="83" t="str">
        <f t="shared" ca="1" si="16"/>
        <v/>
      </c>
      <c r="AH21" s="79" t="str">
        <f t="shared" ca="1" si="17"/>
        <v/>
      </c>
      <c r="AI21" s="50" t="str">
        <f t="shared" ca="1" si="18"/>
        <v/>
      </c>
      <c r="AJ21" s="81" t="str">
        <f t="shared" ca="1" si="19"/>
        <v/>
      </c>
      <c r="AK21" s="81" t="str">
        <f t="shared" ca="1" si="20"/>
        <v/>
      </c>
      <c r="AL21" s="81" t="str">
        <f t="shared" ca="1" si="21"/>
        <v/>
      </c>
      <c r="AM21" s="81" t="str">
        <f t="shared" ca="1" si="22"/>
        <v/>
      </c>
      <c r="AN21" s="81" t="str">
        <f t="shared" ca="1" si="23"/>
        <v/>
      </c>
      <c r="AO21" s="81" t="str">
        <f t="shared" ca="1" si="24"/>
        <v/>
      </c>
      <c r="AP21" s="81" t="str">
        <f t="shared" ca="1" si="25"/>
        <v/>
      </c>
      <c r="AQ21" s="81" t="str">
        <f t="shared" ca="1" si="26"/>
        <v/>
      </c>
      <c r="AR21" s="51" t="str">
        <f t="shared" ca="1" si="27"/>
        <v/>
      </c>
      <c r="AS21" s="80" t="str">
        <f t="shared" ca="1" si="28"/>
        <v/>
      </c>
      <c r="AT21" s="82" t="str">
        <f t="shared" ca="1" si="29"/>
        <v/>
      </c>
      <c r="AU21" s="83" t="str">
        <f t="shared" ca="1" si="30"/>
        <v/>
      </c>
      <c r="AV21" s="79" t="str">
        <f t="shared" ca="1" si="31"/>
        <v/>
      </c>
      <c r="AW21" s="50" t="str">
        <f t="shared" ca="1" si="32"/>
        <v/>
      </c>
      <c r="AX21" s="81" t="str">
        <f t="shared" ca="1" si="33"/>
        <v/>
      </c>
      <c r="AY21" s="81" t="str">
        <f t="shared" ca="1" si="34"/>
        <v/>
      </c>
      <c r="AZ21" s="81" t="str">
        <f t="shared" ca="1" si="35"/>
        <v/>
      </c>
      <c r="BA21" s="81" t="str">
        <f t="shared" ca="1" si="36"/>
        <v/>
      </c>
      <c r="BB21" s="81" t="str">
        <f t="shared" ca="1" si="37"/>
        <v/>
      </c>
      <c r="BC21" s="81" t="str">
        <f t="shared" ca="1" si="38"/>
        <v/>
      </c>
      <c r="BD21" s="81" t="str">
        <f t="shared" ca="1" si="39"/>
        <v/>
      </c>
      <c r="BE21" s="81" t="str">
        <f t="shared" ca="1" si="40"/>
        <v/>
      </c>
      <c r="BF21" s="51" t="str">
        <f t="shared" ca="1" si="41"/>
        <v/>
      </c>
      <c r="BG21" s="80" t="str">
        <f t="shared" ca="1" si="42"/>
        <v/>
      </c>
      <c r="BH21" s="82" t="str">
        <f t="shared" ca="1" si="43"/>
        <v/>
      </c>
      <c r="BI21" s="83" t="str">
        <f t="shared" ca="1" si="44"/>
        <v/>
      </c>
      <c r="BJ21" s="79" t="str">
        <f t="shared" ca="1" si="45"/>
        <v/>
      </c>
      <c r="BK21" s="50" t="str">
        <f t="shared" ca="1" si="46"/>
        <v/>
      </c>
      <c r="BL21" s="81" t="str">
        <f t="shared" ca="1" si="47"/>
        <v/>
      </c>
      <c r="BM21" s="81" t="str">
        <f t="shared" ca="1" si="48"/>
        <v/>
      </c>
      <c r="BN21" s="81" t="str">
        <f t="shared" ca="1" si="49"/>
        <v/>
      </c>
      <c r="BO21" s="81" t="str">
        <f t="shared" ca="1" si="50"/>
        <v/>
      </c>
      <c r="BP21" s="81" t="str">
        <f t="shared" ca="1" si="51"/>
        <v/>
      </c>
      <c r="BQ21" s="81" t="str">
        <f t="shared" ca="1" si="52"/>
        <v/>
      </c>
      <c r="BR21" s="81" t="str">
        <f t="shared" ca="1" si="53"/>
        <v/>
      </c>
      <c r="BS21" s="81" t="str">
        <f t="shared" ca="1" si="54"/>
        <v/>
      </c>
      <c r="BT21" s="51" t="str">
        <f t="shared" ca="1" si="55"/>
        <v/>
      </c>
      <c r="BU21" s="80" t="str">
        <f t="shared" ca="1" si="56"/>
        <v/>
      </c>
      <c r="BV21" s="82" t="str">
        <f t="shared" ca="1" si="57"/>
        <v/>
      </c>
      <c r="BW21" s="83" t="str">
        <f t="shared" ca="1" si="58"/>
        <v/>
      </c>
      <c r="BX21" s="79" t="str">
        <f t="shared" ca="1" si="45"/>
        <v/>
      </c>
      <c r="BY21" s="50" t="str">
        <f t="shared" ca="1" si="46"/>
        <v/>
      </c>
      <c r="BZ21" s="81" t="str">
        <f t="shared" ca="1" si="59"/>
        <v/>
      </c>
      <c r="CA21" s="81" t="str">
        <f t="shared" ca="1" si="60"/>
        <v/>
      </c>
      <c r="CB21" s="81" t="str">
        <f t="shared" ca="1" si="61"/>
        <v/>
      </c>
      <c r="CC21" s="81" t="str">
        <f t="shared" ca="1" si="62"/>
        <v/>
      </c>
      <c r="CD21" s="81" t="str">
        <f t="shared" ca="1" si="63"/>
        <v/>
      </c>
      <c r="CE21" s="81" t="str">
        <f t="shared" ca="1" si="64"/>
        <v/>
      </c>
      <c r="CF21" s="81" t="str">
        <f t="shared" ca="1" si="65"/>
        <v/>
      </c>
      <c r="CG21" s="81" t="str">
        <f t="shared" ca="1" si="66"/>
        <v/>
      </c>
      <c r="CH21" s="51" t="str">
        <f t="shared" ca="1" si="67"/>
        <v/>
      </c>
      <c r="CI21" s="80" t="str">
        <f t="shared" ca="1" si="68"/>
        <v/>
      </c>
      <c r="CJ21" s="82" t="str">
        <f t="shared" ca="1" si="69"/>
        <v/>
      </c>
      <c r="CK21" s="83" t="str">
        <f t="shared" ca="1" si="70"/>
        <v/>
      </c>
      <c r="CL21" s="79" t="str">
        <f t="shared" ca="1" si="45"/>
        <v/>
      </c>
      <c r="CM21" s="50" t="str">
        <f t="shared" ca="1" si="46"/>
        <v/>
      </c>
      <c r="CN21" s="81" t="str">
        <f t="shared" ca="1" si="71"/>
        <v/>
      </c>
      <c r="CO21" s="81" t="str">
        <f t="shared" ca="1" si="72"/>
        <v/>
      </c>
      <c r="CP21" s="81" t="str">
        <f t="shared" ca="1" si="73"/>
        <v/>
      </c>
      <c r="CQ21" s="81" t="str">
        <f t="shared" ca="1" si="74"/>
        <v/>
      </c>
      <c r="CR21" s="81" t="str">
        <f t="shared" ca="1" si="75"/>
        <v/>
      </c>
      <c r="CS21" s="81" t="str">
        <f t="shared" ca="1" si="76"/>
        <v/>
      </c>
      <c r="CT21" s="81" t="str">
        <f t="shared" ca="1" si="77"/>
        <v/>
      </c>
      <c r="CU21" s="81" t="str">
        <f t="shared" ca="1" si="78"/>
        <v/>
      </c>
      <c r="CV21" s="51" t="str">
        <f t="shared" ca="1" si="79"/>
        <v/>
      </c>
      <c r="CW21" s="80" t="str">
        <f t="shared" ca="1" si="80"/>
        <v/>
      </c>
      <c r="CX21" s="82" t="str">
        <f t="shared" ca="1" si="81"/>
        <v/>
      </c>
      <c r="CY21" s="83" t="str">
        <f t="shared" ca="1" si="82"/>
        <v/>
      </c>
      <c r="CZ21" s="79" t="str">
        <f t="shared" ca="1" si="96"/>
        <v/>
      </c>
      <c r="DA21" s="50" t="str">
        <f t="shared" ref="DA21" ca="1" si="740">IFERROR((VLOOKUP($B21,INDIRECT("'"&amp;TEXT(CZ$5,"dd-mm-yy")&amp;"'!$B$8:$AI$1000"),13,0)=$G$6)*1,"")</f>
        <v/>
      </c>
      <c r="DB21" s="81" t="str">
        <f t="shared" ca="1" si="84"/>
        <v/>
      </c>
      <c r="DC21" s="81" t="str">
        <f t="shared" ca="1" si="85"/>
        <v/>
      </c>
      <c r="DD21" s="81" t="str">
        <f t="shared" ca="1" si="86"/>
        <v/>
      </c>
      <c r="DE21" s="81" t="str">
        <f t="shared" ca="1" si="87"/>
        <v/>
      </c>
      <c r="DF21" s="81" t="str">
        <f t="shared" ca="1" si="88"/>
        <v/>
      </c>
      <c r="DG21" s="81" t="str">
        <f t="shared" ca="1" si="89"/>
        <v/>
      </c>
      <c r="DH21" s="81" t="str">
        <f t="shared" ca="1" si="90"/>
        <v/>
      </c>
      <c r="DI21" s="81" t="str">
        <f t="shared" ca="1" si="91"/>
        <v/>
      </c>
      <c r="DJ21" s="51" t="str">
        <f t="shared" ca="1" si="92"/>
        <v/>
      </c>
      <c r="DK21" s="80" t="str">
        <f t="shared" ca="1" si="93"/>
        <v/>
      </c>
      <c r="DL21" s="82" t="str">
        <f t="shared" ca="1" si="94"/>
        <v/>
      </c>
      <c r="DM21" s="83" t="str">
        <f t="shared" ca="1" si="95"/>
        <v/>
      </c>
      <c r="DN21" s="79" t="str">
        <f t="shared" ca="1" si="96"/>
        <v/>
      </c>
      <c r="DO21" s="50" t="str">
        <f t="shared" ref="DO21" ca="1" si="741">IFERROR((VLOOKUP($B21,INDIRECT("'"&amp;TEXT(DN$5,"dd-mm-yy")&amp;"'!$B$8:$AI$1000"),13,0)=$G$6)*1,"")</f>
        <v/>
      </c>
      <c r="DP21" s="81" t="str">
        <f t="shared" ca="1" si="98"/>
        <v/>
      </c>
      <c r="DQ21" s="81" t="str">
        <f t="shared" ca="1" si="99"/>
        <v/>
      </c>
      <c r="DR21" s="81" t="str">
        <f t="shared" ca="1" si="100"/>
        <v/>
      </c>
      <c r="DS21" s="81" t="str">
        <f t="shared" ca="1" si="101"/>
        <v/>
      </c>
      <c r="DT21" s="81" t="str">
        <f t="shared" ca="1" si="102"/>
        <v/>
      </c>
      <c r="DU21" s="81" t="str">
        <f t="shared" ca="1" si="103"/>
        <v/>
      </c>
      <c r="DV21" s="81" t="str">
        <f t="shared" ca="1" si="104"/>
        <v/>
      </c>
      <c r="DW21" s="81" t="str">
        <f t="shared" ca="1" si="105"/>
        <v/>
      </c>
      <c r="DX21" s="51" t="str">
        <f t="shared" ca="1" si="106"/>
        <v/>
      </c>
      <c r="DY21" s="80" t="str">
        <f t="shared" ca="1" si="107"/>
        <v/>
      </c>
      <c r="DZ21" s="82" t="str">
        <f t="shared" ca="1" si="108"/>
        <v/>
      </c>
      <c r="EA21" s="83" t="str">
        <f t="shared" ca="1" si="109"/>
        <v/>
      </c>
      <c r="EB21" s="79" t="str">
        <f t="shared" ca="1" si="96"/>
        <v/>
      </c>
      <c r="EC21" s="50" t="str">
        <f t="shared" ref="EC21" ca="1" si="742">IFERROR((VLOOKUP($B21,INDIRECT("'"&amp;TEXT(EB$5,"dd-mm-yy")&amp;"'!$B$8:$AI$1000"),13,0)=$G$6)*1,"")</f>
        <v/>
      </c>
      <c r="ED21" s="81" t="str">
        <f t="shared" ca="1" si="111"/>
        <v/>
      </c>
      <c r="EE21" s="81" t="str">
        <f t="shared" ca="1" si="112"/>
        <v/>
      </c>
      <c r="EF21" s="81" t="str">
        <f t="shared" ca="1" si="113"/>
        <v/>
      </c>
      <c r="EG21" s="81" t="str">
        <f t="shared" ca="1" si="114"/>
        <v/>
      </c>
      <c r="EH21" s="81" t="str">
        <f t="shared" ca="1" si="115"/>
        <v/>
      </c>
      <c r="EI21" s="81" t="str">
        <f t="shared" ca="1" si="116"/>
        <v/>
      </c>
      <c r="EJ21" s="81" t="str">
        <f t="shared" ca="1" si="117"/>
        <v/>
      </c>
      <c r="EK21" s="81" t="str">
        <f t="shared" ca="1" si="118"/>
        <v/>
      </c>
      <c r="EL21" s="51" t="str">
        <f t="shared" ca="1" si="119"/>
        <v/>
      </c>
      <c r="EM21" s="80" t="str">
        <f t="shared" ca="1" si="120"/>
        <v/>
      </c>
      <c r="EN21" s="82" t="str">
        <f t="shared" ca="1" si="121"/>
        <v/>
      </c>
      <c r="EO21" s="83" t="str">
        <f t="shared" ca="1" si="122"/>
        <v/>
      </c>
      <c r="EP21" s="79" t="str">
        <f t="shared" ca="1" si="96"/>
        <v/>
      </c>
      <c r="EQ21" s="50" t="str">
        <f t="shared" ref="EQ21" ca="1" si="743">IFERROR((VLOOKUP($B21,INDIRECT("'"&amp;TEXT(EP$5,"dd-mm-yy")&amp;"'!$B$8:$AI$1000"),13,0)=$G$6)*1,"")</f>
        <v/>
      </c>
      <c r="ER21" s="81" t="str">
        <f t="shared" ca="1" si="124"/>
        <v/>
      </c>
      <c r="ES21" s="81" t="str">
        <f t="shared" ca="1" si="125"/>
        <v/>
      </c>
      <c r="ET21" s="81" t="str">
        <f t="shared" ca="1" si="126"/>
        <v/>
      </c>
      <c r="EU21" s="81" t="str">
        <f t="shared" ca="1" si="127"/>
        <v/>
      </c>
      <c r="EV21" s="81" t="str">
        <f t="shared" ca="1" si="128"/>
        <v/>
      </c>
      <c r="EW21" s="81" t="str">
        <f t="shared" ca="1" si="129"/>
        <v/>
      </c>
      <c r="EX21" s="81" t="str">
        <f t="shared" ca="1" si="130"/>
        <v/>
      </c>
      <c r="EY21" s="81" t="str">
        <f t="shared" ca="1" si="131"/>
        <v/>
      </c>
      <c r="EZ21" s="51" t="str">
        <f t="shared" ca="1" si="132"/>
        <v/>
      </c>
      <c r="FA21" s="80" t="str">
        <f t="shared" ca="1" si="133"/>
        <v/>
      </c>
      <c r="FB21" s="82" t="str">
        <f t="shared" ca="1" si="134"/>
        <v/>
      </c>
      <c r="FC21" s="83" t="str">
        <f t="shared" ca="1" si="135"/>
        <v/>
      </c>
      <c r="FD21" s="79" t="str">
        <f t="shared" ca="1" si="417"/>
        <v/>
      </c>
      <c r="FE21" s="50" t="str">
        <f t="shared" ref="FE21" ca="1" si="744">IFERROR((VLOOKUP($B21,INDIRECT("'"&amp;TEXT(FD$5,"dd-mm-yy")&amp;"'!$B$8:$AI$1000"),13,0)=$G$6)*1,"")</f>
        <v/>
      </c>
      <c r="FF21" s="81" t="str">
        <f t="shared" ca="1" si="137"/>
        <v/>
      </c>
      <c r="FG21" s="81" t="str">
        <f t="shared" ca="1" si="138"/>
        <v/>
      </c>
      <c r="FH21" s="81" t="str">
        <f t="shared" ca="1" si="139"/>
        <v/>
      </c>
      <c r="FI21" s="81" t="str">
        <f t="shared" ca="1" si="140"/>
        <v/>
      </c>
      <c r="FJ21" s="81" t="str">
        <f t="shared" ca="1" si="141"/>
        <v/>
      </c>
      <c r="FK21" s="81" t="str">
        <f t="shared" ca="1" si="142"/>
        <v/>
      </c>
      <c r="FL21" s="81" t="str">
        <f t="shared" ca="1" si="143"/>
        <v/>
      </c>
      <c r="FM21" s="81" t="str">
        <f t="shared" ca="1" si="144"/>
        <v/>
      </c>
      <c r="FN21" s="51" t="str">
        <f t="shared" ca="1" si="145"/>
        <v/>
      </c>
      <c r="FO21" s="80" t="str">
        <f t="shared" ca="1" si="146"/>
        <v/>
      </c>
      <c r="FP21" s="82" t="str">
        <f t="shared" ca="1" si="147"/>
        <v/>
      </c>
      <c r="FQ21" s="83" t="str">
        <f t="shared" ca="1" si="148"/>
        <v/>
      </c>
      <c r="FR21" s="79" t="str">
        <f t="shared" ca="1" si="417"/>
        <v/>
      </c>
      <c r="FS21" s="50" t="str">
        <f t="shared" ref="FS21" ca="1" si="745">IFERROR((VLOOKUP($B21,INDIRECT("'"&amp;TEXT(FR$5,"dd-mm-yy")&amp;"'!$B$8:$AI$1000"),13,0)=$G$6)*1,"")</f>
        <v/>
      </c>
      <c r="FT21" s="81" t="str">
        <f t="shared" ca="1" si="151"/>
        <v/>
      </c>
      <c r="FU21" s="81" t="str">
        <f t="shared" ca="1" si="152"/>
        <v/>
      </c>
      <c r="FV21" s="81" t="str">
        <f t="shared" ca="1" si="153"/>
        <v/>
      </c>
      <c r="FW21" s="81" t="str">
        <f t="shared" ca="1" si="154"/>
        <v/>
      </c>
      <c r="FX21" s="81" t="str">
        <f t="shared" ca="1" si="155"/>
        <v/>
      </c>
      <c r="FY21" s="81" t="str">
        <f t="shared" ca="1" si="156"/>
        <v/>
      </c>
      <c r="FZ21" s="81" t="str">
        <f t="shared" ca="1" si="157"/>
        <v/>
      </c>
      <c r="GA21" s="81" t="str">
        <f t="shared" ca="1" si="158"/>
        <v/>
      </c>
      <c r="GB21" s="51" t="str">
        <f t="shared" ca="1" si="159"/>
        <v/>
      </c>
      <c r="GC21" s="80" t="str">
        <f t="shared" ca="1" si="160"/>
        <v/>
      </c>
      <c r="GD21" s="82" t="str">
        <f t="shared" ca="1" si="161"/>
        <v/>
      </c>
      <c r="GE21" s="83" t="str">
        <f t="shared" ca="1" si="162"/>
        <v/>
      </c>
      <c r="GF21" s="79" t="str">
        <f t="shared" ca="1" si="417"/>
        <v/>
      </c>
      <c r="GG21" s="50" t="str">
        <f t="shared" ref="GG21" ca="1" si="746">IFERROR((VLOOKUP($B21,INDIRECT("'"&amp;TEXT(GF$5,"dd-mm-yy")&amp;"'!$B$8:$AI$1000"),13,0)=$G$6)*1,"")</f>
        <v/>
      </c>
      <c r="GH21" s="81" t="str">
        <f t="shared" ca="1" si="164"/>
        <v/>
      </c>
      <c r="GI21" s="81" t="str">
        <f t="shared" ca="1" si="165"/>
        <v/>
      </c>
      <c r="GJ21" s="81" t="str">
        <f t="shared" ca="1" si="166"/>
        <v/>
      </c>
      <c r="GK21" s="81" t="str">
        <f t="shared" ca="1" si="167"/>
        <v/>
      </c>
      <c r="GL21" s="81" t="str">
        <f t="shared" ca="1" si="168"/>
        <v/>
      </c>
      <c r="GM21" s="81" t="str">
        <f t="shared" ca="1" si="169"/>
        <v/>
      </c>
      <c r="GN21" s="81" t="str">
        <f t="shared" ca="1" si="170"/>
        <v/>
      </c>
      <c r="GO21" s="81" t="str">
        <f t="shared" ca="1" si="171"/>
        <v/>
      </c>
      <c r="GP21" s="51" t="str">
        <f t="shared" ca="1" si="172"/>
        <v/>
      </c>
      <c r="GQ21" s="80" t="str">
        <f t="shared" ca="1" si="173"/>
        <v/>
      </c>
      <c r="GR21" s="82" t="str">
        <f t="shared" ca="1" si="174"/>
        <v/>
      </c>
      <c r="GS21" s="83" t="str">
        <f t="shared" ca="1" si="175"/>
        <v/>
      </c>
      <c r="GT21" s="79" t="str">
        <f t="shared" ca="1" si="417"/>
        <v/>
      </c>
      <c r="GU21" s="50" t="str">
        <f t="shared" ref="GU21" ca="1" si="747">IFERROR((VLOOKUP($B21,INDIRECT("'"&amp;TEXT(GT$5,"dd-mm-yy")&amp;"'!$B$8:$AI$1000"),13,0)=$G$6)*1,"")</f>
        <v/>
      </c>
      <c r="GV21" s="81" t="str">
        <f t="shared" ca="1" si="177"/>
        <v/>
      </c>
      <c r="GW21" s="81" t="str">
        <f t="shared" ca="1" si="178"/>
        <v/>
      </c>
      <c r="GX21" s="81" t="str">
        <f t="shared" ca="1" si="179"/>
        <v/>
      </c>
      <c r="GY21" s="81" t="str">
        <f t="shared" ca="1" si="180"/>
        <v/>
      </c>
      <c r="GZ21" s="81" t="str">
        <f t="shared" ca="1" si="181"/>
        <v/>
      </c>
      <c r="HA21" s="81" t="str">
        <f t="shared" ca="1" si="182"/>
        <v/>
      </c>
      <c r="HB21" s="81" t="str">
        <f t="shared" ca="1" si="183"/>
        <v/>
      </c>
      <c r="HC21" s="81" t="str">
        <f t="shared" ca="1" si="184"/>
        <v/>
      </c>
      <c r="HD21" s="51" t="str">
        <f t="shared" ca="1" si="185"/>
        <v/>
      </c>
      <c r="HE21" s="80" t="str">
        <f t="shared" ca="1" si="186"/>
        <v/>
      </c>
      <c r="HF21" s="82" t="str">
        <f t="shared" ca="1" si="187"/>
        <v/>
      </c>
      <c r="HG21" s="83" t="str">
        <f t="shared" ca="1" si="188"/>
        <v/>
      </c>
      <c r="HH21" s="79" t="str">
        <f t="shared" ca="1" si="417"/>
        <v/>
      </c>
      <c r="HI21" s="50" t="str">
        <f t="shared" ref="HI21" ca="1" si="748">IFERROR((VLOOKUP($B21,INDIRECT("'"&amp;TEXT(HH$5,"dd-mm-yy")&amp;"'!$B$8:$AI$1000"),13,0)=$G$6)*1,"")</f>
        <v/>
      </c>
      <c r="HJ21" s="81" t="str">
        <f t="shared" ca="1" si="190"/>
        <v/>
      </c>
      <c r="HK21" s="81" t="str">
        <f t="shared" ca="1" si="191"/>
        <v/>
      </c>
      <c r="HL21" s="81" t="str">
        <f t="shared" ca="1" si="192"/>
        <v/>
      </c>
      <c r="HM21" s="81" t="str">
        <f t="shared" ca="1" si="193"/>
        <v/>
      </c>
      <c r="HN21" s="81" t="str">
        <f t="shared" ca="1" si="194"/>
        <v/>
      </c>
      <c r="HO21" s="81" t="str">
        <f t="shared" ca="1" si="195"/>
        <v/>
      </c>
      <c r="HP21" s="81" t="str">
        <f t="shared" ca="1" si="196"/>
        <v/>
      </c>
      <c r="HQ21" s="81" t="str">
        <f t="shared" ca="1" si="197"/>
        <v/>
      </c>
      <c r="HR21" s="51" t="str">
        <f t="shared" ca="1" si="198"/>
        <v/>
      </c>
      <c r="HS21" s="80" t="str">
        <f t="shared" ca="1" si="199"/>
        <v/>
      </c>
      <c r="HT21" s="82" t="str">
        <f t="shared" ca="1" si="200"/>
        <v/>
      </c>
      <c r="HU21" s="83" t="str">
        <f t="shared" ca="1" si="201"/>
        <v/>
      </c>
      <c r="HV21" s="79" t="str">
        <f t="shared" ca="1" si="149"/>
        <v/>
      </c>
      <c r="HW21" s="50" t="str">
        <f t="shared" ref="HW21" ca="1" si="749">IFERROR((VLOOKUP($B21,INDIRECT("'"&amp;TEXT(HV$5,"dd-mm-yy")&amp;"'!$B$8:$AI$1000"),13,0)=$G$6)*1,"")</f>
        <v/>
      </c>
      <c r="HX21" s="81" t="str">
        <f t="shared" ca="1" si="203"/>
        <v/>
      </c>
      <c r="HY21" s="81" t="str">
        <f t="shared" ca="1" si="204"/>
        <v/>
      </c>
      <c r="HZ21" s="81" t="str">
        <f t="shared" ca="1" si="205"/>
        <v/>
      </c>
      <c r="IA21" s="81" t="str">
        <f t="shared" ca="1" si="206"/>
        <v/>
      </c>
      <c r="IB21" s="81" t="str">
        <f t="shared" ca="1" si="207"/>
        <v/>
      </c>
      <c r="IC21" s="81" t="str">
        <f t="shared" ca="1" si="208"/>
        <v/>
      </c>
      <c r="ID21" s="81" t="str">
        <f t="shared" ca="1" si="209"/>
        <v/>
      </c>
      <c r="IE21" s="81" t="str">
        <f t="shared" ca="1" si="210"/>
        <v/>
      </c>
      <c r="IF21" s="51" t="str">
        <f t="shared" ca="1" si="211"/>
        <v/>
      </c>
      <c r="IG21" s="80" t="str">
        <f t="shared" ca="1" si="212"/>
        <v/>
      </c>
      <c r="IH21" s="82" t="str">
        <f t="shared" ca="1" si="213"/>
        <v/>
      </c>
      <c r="II21" s="83" t="str">
        <f t="shared" ca="1" si="214"/>
        <v/>
      </c>
      <c r="IJ21" s="79" t="str">
        <f t="shared" ca="1" si="215"/>
        <v/>
      </c>
      <c r="IK21" s="50" t="str">
        <f t="shared" ref="IK21" ca="1" si="750">IFERROR((VLOOKUP($B21,INDIRECT("'"&amp;TEXT(IJ$5,"dd-mm-yy")&amp;"'!$B$8:$AI$1000"),13,0)=$G$6)*1,"")</f>
        <v/>
      </c>
      <c r="IL21" s="81" t="str">
        <f t="shared" ca="1" si="217"/>
        <v/>
      </c>
      <c r="IM21" s="81" t="str">
        <f t="shared" ca="1" si="218"/>
        <v/>
      </c>
      <c r="IN21" s="81" t="str">
        <f t="shared" ca="1" si="219"/>
        <v/>
      </c>
      <c r="IO21" s="81" t="str">
        <f t="shared" ca="1" si="220"/>
        <v/>
      </c>
      <c r="IP21" s="81" t="str">
        <f t="shared" ca="1" si="221"/>
        <v/>
      </c>
      <c r="IQ21" s="81" t="str">
        <f t="shared" ca="1" si="222"/>
        <v/>
      </c>
      <c r="IR21" s="81" t="str">
        <f t="shared" ca="1" si="223"/>
        <v/>
      </c>
      <c r="IS21" s="81" t="str">
        <f t="shared" ca="1" si="224"/>
        <v/>
      </c>
      <c r="IT21" s="51" t="str">
        <f t="shared" ca="1" si="225"/>
        <v/>
      </c>
      <c r="IU21" s="80" t="str">
        <f t="shared" ca="1" si="226"/>
        <v/>
      </c>
      <c r="IV21" s="82" t="str">
        <f t="shared" ca="1" si="227"/>
        <v/>
      </c>
      <c r="IW21" s="83" t="str">
        <f t="shared" ca="1" si="228"/>
        <v/>
      </c>
      <c r="IX21" s="79" t="str">
        <f t="shared" ca="1" si="215"/>
        <v/>
      </c>
      <c r="IY21" s="50" t="str">
        <f t="shared" ref="IY21" ca="1" si="751">IFERROR((VLOOKUP($B21,INDIRECT("'"&amp;TEXT(IX$5,"dd-mm-yy")&amp;"'!$B$8:$AI$1000"),13,0)=$G$6)*1,"")</f>
        <v/>
      </c>
      <c r="IZ21" s="81" t="str">
        <f t="shared" ca="1" si="230"/>
        <v/>
      </c>
      <c r="JA21" s="81" t="str">
        <f t="shared" ca="1" si="231"/>
        <v/>
      </c>
      <c r="JB21" s="81" t="str">
        <f t="shared" ca="1" si="232"/>
        <v/>
      </c>
      <c r="JC21" s="81" t="str">
        <f t="shared" ca="1" si="233"/>
        <v/>
      </c>
      <c r="JD21" s="81" t="str">
        <f t="shared" ca="1" si="234"/>
        <v/>
      </c>
      <c r="JE21" s="81" t="str">
        <f t="shared" ca="1" si="235"/>
        <v/>
      </c>
      <c r="JF21" s="81" t="str">
        <f t="shared" ca="1" si="236"/>
        <v/>
      </c>
      <c r="JG21" s="81" t="str">
        <f t="shared" ca="1" si="237"/>
        <v/>
      </c>
      <c r="JH21" s="51" t="str">
        <f t="shared" ca="1" si="238"/>
        <v/>
      </c>
      <c r="JI21" s="80" t="str">
        <f t="shared" ca="1" si="239"/>
        <v/>
      </c>
      <c r="JJ21" s="82" t="str">
        <f t="shared" ca="1" si="240"/>
        <v/>
      </c>
      <c r="JK21" s="83" t="str">
        <f t="shared" ca="1" si="241"/>
        <v/>
      </c>
      <c r="JL21" s="79" t="str">
        <f t="shared" ca="1" si="215"/>
        <v/>
      </c>
      <c r="JM21" s="50" t="str">
        <f t="shared" ref="JM21" ca="1" si="752">IFERROR((VLOOKUP($B21,INDIRECT("'"&amp;TEXT(JL$5,"dd-mm-yy")&amp;"'!$B$8:$AI$1000"),13,0)=$G$6)*1,"")</f>
        <v/>
      </c>
      <c r="JN21" s="81" t="str">
        <f t="shared" ca="1" si="243"/>
        <v/>
      </c>
      <c r="JO21" s="81" t="str">
        <f t="shared" ca="1" si="244"/>
        <v/>
      </c>
      <c r="JP21" s="81" t="str">
        <f t="shared" ca="1" si="245"/>
        <v/>
      </c>
      <c r="JQ21" s="81" t="str">
        <f t="shared" ca="1" si="246"/>
        <v/>
      </c>
      <c r="JR21" s="81" t="str">
        <f t="shared" ca="1" si="247"/>
        <v/>
      </c>
      <c r="JS21" s="81" t="str">
        <f t="shared" ca="1" si="248"/>
        <v/>
      </c>
      <c r="JT21" s="81" t="str">
        <f t="shared" ca="1" si="249"/>
        <v/>
      </c>
      <c r="JU21" s="81" t="str">
        <f t="shared" ca="1" si="250"/>
        <v/>
      </c>
      <c r="JV21" s="51" t="str">
        <f t="shared" ca="1" si="251"/>
        <v/>
      </c>
      <c r="JW21" s="80" t="str">
        <f t="shared" ca="1" si="252"/>
        <v/>
      </c>
      <c r="JX21" s="82" t="str">
        <f t="shared" ca="1" si="253"/>
        <v/>
      </c>
      <c r="JY21" s="83" t="str">
        <f t="shared" ca="1" si="254"/>
        <v/>
      </c>
      <c r="JZ21" s="79" t="str">
        <f t="shared" ca="1" si="215"/>
        <v/>
      </c>
      <c r="KA21" s="50" t="str">
        <f t="shared" ref="KA21" ca="1" si="753">IFERROR((VLOOKUP($B21,INDIRECT("'"&amp;TEXT(JZ$5,"dd-mm-yy")&amp;"'!$B$8:$AI$1000"),13,0)=$G$6)*1,"")</f>
        <v/>
      </c>
      <c r="KB21" s="81" t="str">
        <f t="shared" ca="1" si="256"/>
        <v/>
      </c>
      <c r="KC21" s="81" t="str">
        <f t="shared" ca="1" si="257"/>
        <v/>
      </c>
      <c r="KD21" s="81" t="str">
        <f t="shared" ca="1" si="258"/>
        <v/>
      </c>
      <c r="KE21" s="81" t="str">
        <f t="shared" ca="1" si="259"/>
        <v/>
      </c>
      <c r="KF21" s="81" t="str">
        <f t="shared" ca="1" si="260"/>
        <v/>
      </c>
      <c r="KG21" s="81" t="str">
        <f t="shared" ca="1" si="261"/>
        <v/>
      </c>
      <c r="KH21" s="81" t="str">
        <f t="shared" ca="1" si="262"/>
        <v/>
      </c>
      <c r="KI21" s="81" t="str">
        <f t="shared" ca="1" si="263"/>
        <v/>
      </c>
      <c r="KJ21" s="51" t="str">
        <f t="shared" ca="1" si="264"/>
        <v/>
      </c>
      <c r="KK21" s="80" t="str">
        <f t="shared" ca="1" si="265"/>
        <v/>
      </c>
      <c r="KL21" s="82" t="str">
        <f t="shared" ca="1" si="266"/>
        <v/>
      </c>
      <c r="KM21" s="83" t="str">
        <f t="shared" ca="1" si="267"/>
        <v/>
      </c>
      <c r="KN21" s="79" t="str">
        <f t="shared" ca="1" si="428"/>
        <v/>
      </c>
      <c r="KO21" s="50" t="str">
        <f t="shared" ref="KO21" ca="1" si="754">IFERROR((VLOOKUP($B21,INDIRECT("'"&amp;TEXT(KN$5,"dd-mm-yy")&amp;"'!$B$8:$AI$1000"),13,0)=$G$6)*1,"")</f>
        <v/>
      </c>
      <c r="KP21" s="81" t="str">
        <f t="shared" ca="1" si="269"/>
        <v/>
      </c>
      <c r="KQ21" s="81" t="str">
        <f t="shared" ca="1" si="270"/>
        <v/>
      </c>
      <c r="KR21" s="81" t="str">
        <f t="shared" ca="1" si="271"/>
        <v/>
      </c>
      <c r="KS21" s="81" t="str">
        <f t="shared" ca="1" si="272"/>
        <v/>
      </c>
      <c r="KT21" s="81" t="str">
        <f t="shared" ca="1" si="273"/>
        <v/>
      </c>
      <c r="KU21" s="81" t="str">
        <f t="shared" ca="1" si="274"/>
        <v/>
      </c>
      <c r="KV21" s="81" t="str">
        <f t="shared" ca="1" si="275"/>
        <v/>
      </c>
      <c r="KW21" s="81" t="str">
        <f t="shared" ca="1" si="276"/>
        <v/>
      </c>
      <c r="KX21" s="51" t="str">
        <f t="shared" ca="1" si="277"/>
        <v/>
      </c>
      <c r="KY21" s="80" t="str">
        <f t="shared" ca="1" si="278"/>
        <v/>
      </c>
      <c r="KZ21" s="82" t="str">
        <f t="shared" ca="1" si="279"/>
        <v/>
      </c>
      <c r="LA21" s="83" t="str">
        <f t="shared" ca="1" si="280"/>
        <v/>
      </c>
      <c r="LB21" s="79" t="str">
        <f t="shared" ca="1" si="428"/>
        <v/>
      </c>
      <c r="LC21" s="50" t="str">
        <f t="shared" ref="LC21" ca="1" si="755">IFERROR((VLOOKUP($B21,INDIRECT("'"&amp;TEXT(LB$5,"dd-mm-yy")&amp;"'!$B$8:$AI$1000"),13,0)=$G$6)*1,"")</f>
        <v/>
      </c>
      <c r="LD21" s="81" t="str">
        <f t="shared" ca="1" si="283"/>
        <v/>
      </c>
      <c r="LE21" s="81" t="str">
        <f t="shared" ca="1" si="284"/>
        <v/>
      </c>
      <c r="LF21" s="81" t="str">
        <f t="shared" ca="1" si="285"/>
        <v/>
      </c>
      <c r="LG21" s="81" t="str">
        <f t="shared" ca="1" si="286"/>
        <v/>
      </c>
      <c r="LH21" s="81" t="str">
        <f t="shared" ca="1" si="287"/>
        <v/>
      </c>
      <c r="LI21" s="81" t="str">
        <f t="shared" ca="1" si="288"/>
        <v/>
      </c>
      <c r="LJ21" s="81" t="str">
        <f t="shared" ca="1" si="289"/>
        <v/>
      </c>
      <c r="LK21" s="81" t="str">
        <f t="shared" ca="1" si="290"/>
        <v/>
      </c>
      <c r="LL21" s="51" t="str">
        <f t="shared" ca="1" si="291"/>
        <v/>
      </c>
      <c r="LM21" s="80" t="str">
        <f t="shared" ca="1" si="292"/>
        <v/>
      </c>
      <c r="LN21" s="82" t="str">
        <f t="shared" ca="1" si="293"/>
        <v/>
      </c>
      <c r="LO21" s="83" t="str">
        <f t="shared" ca="1" si="294"/>
        <v/>
      </c>
      <c r="LP21" s="79" t="str">
        <f t="shared" ca="1" si="428"/>
        <v/>
      </c>
      <c r="LQ21" s="50" t="str">
        <f t="shared" ref="LQ21" ca="1" si="756">IFERROR((VLOOKUP($B21,INDIRECT("'"&amp;TEXT(LP$5,"dd-mm-yy")&amp;"'!$B$8:$AI$1000"),13,0)=$G$6)*1,"")</f>
        <v/>
      </c>
      <c r="LR21" s="81" t="str">
        <f t="shared" ca="1" si="296"/>
        <v/>
      </c>
      <c r="LS21" s="81" t="str">
        <f t="shared" ca="1" si="297"/>
        <v/>
      </c>
      <c r="LT21" s="81" t="str">
        <f t="shared" ca="1" si="298"/>
        <v/>
      </c>
      <c r="LU21" s="81" t="str">
        <f t="shared" ca="1" si="299"/>
        <v/>
      </c>
      <c r="LV21" s="81" t="str">
        <f t="shared" ca="1" si="300"/>
        <v/>
      </c>
      <c r="LW21" s="81" t="str">
        <f t="shared" ca="1" si="301"/>
        <v/>
      </c>
      <c r="LX21" s="81" t="str">
        <f t="shared" ca="1" si="302"/>
        <v/>
      </c>
      <c r="LY21" s="81" t="str">
        <f t="shared" ca="1" si="303"/>
        <v/>
      </c>
      <c r="LZ21" s="51" t="str">
        <f t="shared" ca="1" si="304"/>
        <v/>
      </c>
      <c r="MA21" s="80" t="str">
        <f t="shared" ca="1" si="305"/>
        <v/>
      </c>
      <c r="MB21" s="82" t="str">
        <f t="shared" ca="1" si="306"/>
        <v/>
      </c>
      <c r="MC21" s="83" t="str">
        <f t="shared" ca="1" si="307"/>
        <v/>
      </c>
      <c r="MD21" s="79" t="str">
        <f t="shared" ca="1" si="428"/>
        <v/>
      </c>
      <c r="ME21" s="50" t="str">
        <f t="shared" ref="ME21" ca="1" si="757">IFERROR((VLOOKUP($B21,INDIRECT("'"&amp;TEXT(MD$5,"dd-mm-yy")&amp;"'!$B$8:$AI$1000"),13,0)=$G$6)*1,"")</f>
        <v/>
      </c>
      <c r="MF21" s="81" t="str">
        <f t="shared" ca="1" si="309"/>
        <v/>
      </c>
      <c r="MG21" s="81" t="str">
        <f t="shared" ca="1" si="310"/>
        <v/>
      </c>
      <c r="MH21" s="81" t="str">
        <f t="shared" ca="1" si="311"/>
        <v/>
      </c>
      <c r="MI21" s="81" t="str">
        <f t="shared" ca="1" si="312"/>
        <v/>
      </c>
      <c r="MJ21" s="81" t="str">
        <f t="shared" ca="1" si="313"/>
        <v/>
      </c>
      <c r="MK21" s="81" t="str">
        <f t="shared" ca="1" si="314"/>
        <v/>
      </c>
      <c r="ML21" s="81" t="str">
        <f t="shared" ca="1" si="315"/>
        <v/>
      </c>
      <c r="MM21" s="81" t="str">
        <f t="shared" ca="1" si="316"/>
        <v/>
      </c>
      <c r="MN21" s="51" t="str">
        <f t="shared" ca="1" si="317"/>
        <v/>
      </c>
      <c r="MO21" s="80" t="str">
        <f t="shared" ca="1" si="318"/>
        <v/>
      </c>
      <c r="MP21" s="82" t="str">
        <f t="shared" ca="1" si="319"/>
        <v/>
      </c>
      <c r="MQ21" s="83" t="str">
        <f t="shared" ca="1" si="320"/>
        <v/>
      </c>
      <c r="MR21" s="79" t="str">
        <f t="shared" ca="1" si="428"/>
        <v/>
      </c>
      <c r="MS21" s="50" t="str">
        <f t="shared" ref="MS21" ca="1" si="758">IFERROR((VLOOKUP($B21,INDIRECT("'"&amp;TEXT(MR$5,"dd-mm-yy")&amp;"'!$B$8:$AI$1000"),13,0)=$G$6)*1,"")</f>
        <v/>
      </c>
      <c r="MT21" s="81" t="str">
        <f t="shared" ca="1" si="322"/>
        <v/>
      </c>
      <c r="MU21" s="81" t="str">
        <f t="shared" ca="1" si="323"/>
        <v/>
      </c>
      <c r="MV21" s="81" t="str">
        <f t="shared" ca="1" si="324"/>
        <v/>
      </c>
      <c r="MW21" s="81" t="str">
        <f t="shared" ca="1" si="325"/>
        <v/>
      </c>
      <c r="MX21" s="81" t="str">
        <f t="shared" ca="1" si="326"/>
        <v/>
      </c>
      <c r="MY21" s="81" t="str">
        <f t="shared" ca="1" si="327"/>
        <v/>
      </c>
      <c r="MZ21" s="81" t="str">
        <f t="shared" ca="1" si="328"/>
        <v/>
      </c>
      <c r="NA21" s="81" t="str">
        <f t="shared" ca="1" si="329"/>
        <v/>
      </c>
      <c r="NB21" s="51" t="str">
        <f t="shared" ca="1" si="330"/>
        <v/>
      </c>
      <c r="NC21" s="80" t="str">
        <f t="shared" ca="1" si="331"/>
        <v/>
      </c>
      <c r="ND21" s="82" t="str">
        <f t="shared" ca="1" si="332"/>
        <v/>
      </c>
      <c r="NE21" s="83" t="str">
        <f t="shared" ca="1" si="333"/>
        <v/>
      </c>
      <c r="NF21" s="79" t="str">
        <f t="shared" ca="1" si="281"/>
        <v/>
      </c>
      <c r="NG21" s="50" t="str">
        <f t="shared" ref="NG21" ca="1" si="759">IFERROR((VLOOKUP($B21,INDIRECT("'"&amp;TEXT(NF$5,"dd-mm-yy")&amp;"'!$B$8:$AI$1000"),13,0)=$G$6)*1,"")</f>
        <v/>
      </c>
      <c r="NH21" s="81" t="str">
        <f t="shared" ca="1" si="335"/>
        <v/>
      </c>
      <c r="NI21" s="81" t="str">
        <f t="shared" ca="1" si="336"/>
        <v/>
      </c>
      <c r="NJ21" s="81" t="str">
        <f t="shared" ca="1" si="337"/>
        <v/>
      </c>
      <c r="NK21" s="81" t="str">
        <f t="shared" ca="1" si="338"/>
        <v/>
      </c>
      <c r="NL21" s="81" t="str">
        <f t="shared" ca="1" si="339"/>
        <v/>
      </c>
      <c r="NM21" s="81" t="str">
        <f t="shared" ca="1" si="340"/>
        <v/>
      </c>
      <c r="NN21" s="81" t="str">
        <f t="shared" ca="1" si="341"/>
        <v/>
      </c>
      <c r="NO21" s="81" t="str">
        <f t="shared" ca="1" si="342"/>
        <v/>
      </c>
      <c r="NP21" s="51" t="str">
        <f t="shared" ca="1" si="343"/>
        <v/>
      </c>
      <c r="NQ21" s="80" t="str">
        <f t="shared" ca="1" si="344"/>
        <v/>
      </c>
      <c r="NR21" s="82" t="str">
        <f t="shared" ca="1" si="345"/>
        <v/>
      </c>
      <c r="NS21" s="83" t="str">
        <f t="shared" ca="1" si="346"/>
        <v/>
      </c>
      <c r="NT21" s="79" t="str">
        <f t="shared" ca="1" si="347"/>
        <v/>
      </c>
      <c r="NU21" s="50" t="str">
        <f t="shared" ref="NU21" ca="1" si="760">IFERROR((VLOOKUP($B21,INDIRECT("'"&amp;TEXT(NT$5,"dd-mm-yy")&amp;"'!$B$8:$AI$1000"),13,0)=$G$6)*1,"")</f>
        <v/>
      </c>
      <c r="NV21" s="81" t="str">
        <f t="shared" ca="1" si="349"/>
        <v/>
      </c>
      <c r="NW21" s="81" t="str">
        <f t="shared" ca="1" si="350"/>
        <v/>
      </c>
      <c r="NX21" s="81" t="str">
        <f t="shared" ca="1" si="351"/>
        <v/>
      </c>
      <c r="NY21" s="81" t="str">
        <f t="shared" ca="1" si="352"/>
        <v/>
      </c>
      <c r="NZ21" s="81" t="str">
        <f t="shared" ca="1" si="353"/>
        <v/>
      </c>
      <c r="OA21" s="81" t="str">
        <f t="shared" ca="1" si="354"/>
        <v/>
      </c>
      <c r="OB21" s="81" t="str">
        <f t="shared" ca="1" si="355"/>
        <v/>
      </c>
      <c r="OC21" s="81" t="str">
        <f t="shared" ca="1" si="356"/>
        <v/>
      </c>
      <c r="OD21" s="51" t="str">
        <f t="shared" ca="1" si="357"/>
        <v/>
      </c>
      <c r="OE21" s="80" t="str">
        <f t="shared" ca="1" si="358"/>
        <v/>
      </c>
      <c r="OF21" s="82" t="str">
        <f t="shared" ca="1" si="359"/>
        <v/>
      </c>
      <c r="OG21" s="83" t="str">
        <f t="shared" ca="1" si="360"/>
        <v/>
      </c>
      <c r="OH21" s="79" t="str">
        <f t="shared" ca="1" si="347"/>
        <v/>
      </c>
      <c r="OI21" s="50" t="str">
        <f t="shared" ref="OI21" ca="1" si="761">IFERROR((VLOOKUP($B21,INDIRECT("'"&amp;TEXT(OH$5,"dd-mm-yy")&amp;"'!$B$8:$AI$1000"),13,0)=$G$6)*1,"")</f>
        <v/>
      </c>
      <c r="OJ21" s="81" t="str">
        <f t="shared" ca="1" si="362"/>
        <v/>
      </c>
      <c r="OK21" s="81" t="str">
        <f t="shared" ca="1" si="363"/>
        <v/>
      </c>
      <c r="OL21" s="81" t="str">
        <f t="shared" ca="1" si="364"/>
        <v/>
      </c>
      <c r="OM21" s="81" t="str">
        <f t="shared" ca="1" si="365"/>
        <v/>
      </c>
      <c r="ON21" s="81" t="str">
        <f t="shared" ca="1" si="366"/>
        <v/>
      </c>
      <c r="OO21" s="81" t="str">
        <f t="shared" ca="1" si="367"/>
        <v/>
      </c>
      <c r="OP21" s="81" t="str">
        <f t="shared" ca="1" si="368"/>
        <v/>
      </c>
      <c r="OQ21" s="81" t="str">
        <f t="shared" ca="1" si="369"/>
        <v/>
      </c>
      <c r="OR21" s="51" t="str">
        <f t="shared" ca="1" si="370"/>
        <v/>
      </c>
      <c r="OS21" s="80" t="str">
        <f t="shared" ca="1" si="371"/>
        <v/>
      </c>
      <c r="OT21" s="82" t="str">
        <f t="shared" ca="1" si="372"/>
        <v/>
      </c>
      <c r="OU21" s="83" t="str">
        <f t="shared" ca="1" si="373"/>
        <v/>
      </c>
      <c r="OV21" s="79" t="str">
        <f t="shared" ca="1" si="347"/>
        <v/>
      </c>
      <c r="OW21" s="50" t="str">
        <f t="shared" ref="OW21" ca="1" si="762">IFERROR((VLOOKUP($B21,INDIRECT("'"&amp;TEXT(OV$5,"dd-mm-yy")&amp;"'!$B$8:$AI$1000"),13,0)=$G$6)*1,"")</f>
        <v/>
      </c>
      <c r="OX21" s="81" t="str">
        <f t="shared" ca="1" si="375"/>
        <v/>
      </c>
      <c r="OY21" s="81" t="str">
        <f t="shared" ca="1" si="376"/>
        <v/>
      </c>
      <c r="OZ21" s="81" t="str">
        <f t="shared" ca="1" si="377"/>
        <v/>
      </c>
      <c r="PA21" s="81" t="str">
        <f t="shared" ca="1" si="378"/>
        <v/>
      </c>
      <c r="PB21" s="81" t="str">
        <f t="shared" ca="1" si="379"/>
        <v/>
      </c>
      <c r="PC21" s="81" t="str">
        <f t="shared" ca="1" si="380"/>
        <v/>
      </c>
      <c r="PD21" s="81" t="str">
        <f t="shared" ca="1" si="381"/>
        <v/>
      </c>
      <c r="PE21" s="81" t="str">
        <f t="shared" ca="1" si="382"/>
        <v/>
      </c>
      <c r="PF21" s="51" t="str">
        <f t="shared" ca="1" si="383"/>
        <v/>
      </c>
      <c r="PG21" s="80" t="str">
        <f t="shared" ca="1" si="384"/>
        <v/>
      </c>
      <c r="PH21" s="82" t="str">
        <f t="shared" ca="1" si="385"/>
        <v/>
      </c>
      <c r="PI21" s="83" t="str">
        <f t="shared" ca="1" si="386"/>
        <v/>
      </c>
      <c r="PJ21" s="79" t="str">
        <f t="shared" ca="1" si="347"/>
        <v/>
      </c>
      <c r="PK21" s="50" t="str">
        <f t="shared" ref="PK21" ca="1" si="763">IFERROR((VLOOKUP($B21,INDIRECT("'"&amp;TEXT(PJ$5,"dd-mm-yy")&amp;"'!$B$8:$AI$1000"),13,0)=$G$6)*1,"")</f>
        <v/>
      </c>
      <c r="PL21" s="81" t="str">
        <f t="shared" ca="1" si="388"/>
        <v/>
      </c>
      <c r="PM21" s="81" t="str">
        <f t="shared" ca="1" si="389"/>
        <v/>
      </c>
      <c r="PN21" s="81" t="str">
        <f t="shared" ca="1" si="390"/>
        <v/>
      </c>
      <c r="PO21" s="81" t="str">
        <f t="shared" ca="1" si="391"/>
        <v/>
      </c>
      <c r="PP21" s="81" t="str">
        <f t="shared" ca="1" si="392"/>
        <v/>
      </c>
      <c r="PQ21" s="81" t="str">
        <f t="shared" ca="1" si="393"/>
        <v/>
      </c>
      <c r="PR21" s="81" t="str">
        <f t="shared" ca="1" si="394"/>
        <v/>
      </c>
      <c r="PS21" s="81" t="str">
        <f t="shared" ca="1" si="395"/>
        <v/>
      </c>
      <c r="PT21" s="51" t="str">
        <f t="shared" ca="1" si="396"/>
        <v/>
      </c>
      <c r="PU21" s="80" t="str">
        <f t="shared" ca="1" si="397"/>
        <v/>
      </c>
      <c r="PV21" s="82" t="str">
        <f t="shared" ca="1" si="398"/>
        <v/>
      </c>
      <c r="PW21" s="83" t="str">
        <f t="shared" ca="1" si="399"/>
        <v/>
      </c>
      <c r="PX21" s="79" t="str">
        <f t="shared" ca="1" si="347"/>
        <v/>
      </c>
      <c r="PY21" s="50" t="str">
        <f t="shared" ref="PY21" ca="1" si="764">IFERROR((VLOOKUP($B21,INDIRECT("'"&amp;TEXT(PX$5,"dd-mm-yy")&amp;"'!$B$8:$AI$1000"),13,0)=$G$6)*1,"")</f>
        <v/>
      </c>
      <c r="PZ21" s="81" t="str">
        <f t="shared" ca="1" si="401"/>
        <v/>
      </c>
      <c r="QA21" s="81" t="str">
        <f t="shared" ca="1" si="402"/>
        <v/>
      </c>
      <c r="QB21" s="81" t="str">
        <f t="shared" ca="1" si="403"/>
        <v/>
      </c>
      <c r="QC21" s="81" t="str">
        <f t="shared" ca="1" si="404"/>
        <v/>
      </c>
      <c r="QD21" s="81" t="str">
        <f t="shared" ca="1" si="405"/>
        <v/>
      </c>
      <c r="QE21" s="81" t="str">
        <f t="shared" ca="1" si="406"/>
        <v/>
      </c>
      <c r="QF21" s="81" t="str">
        <f t="shared" ca="1" si="407"/>
        <v/>
      </c>
      <c r="QG21" s="81" t="str">
        <f t="shared" ca="1" si="408"/>
        <v/>
      </c>
      <c r="QH21" s="51" t="str">
        <f t="shared" ca="1" si="409"/>
        <v/>
      </c>
      <c r="QI21" s="80" t="str">
        <f t="shared" ca="1" si="410"/>
        <v/>
      </c>
      <c r="QJ21" s="82" t="str">
        <f t="shared" ca="1" si="411"/>
        <v/>
      </c>
      <c r="QK21" s="83" t="str">
        <f t="shared" ca="1" si="412"/>
        <v/>
      </c>
    </row>
    <row r="22" spans="2:453" ht="14.45" customHeight="1" x14ac:dyDescent="0.3">
      <c r="B22" s="72" t="str">
        <f>Colaboradores!B20</f>
        <v>3378</v>
      </c>
      <c r="C22" s="71" t="str">
        <f>Colaboradores!C20</f>
        <v>Álvarez Espinoza, Guadalupe</v>
      </c>
      <c r="D22" s="90">
        <f t="shared" ca="1" si="0"/>
        <v>0</v>
      </c>
      <c r="E22" s="91">
        <f t="shared" ca="1" si="1"/>
        <v>0</v>
      </c>
      <c r="F22" s="54" t="str">
        <f t="shared" ca="1" si="2"/>
        <v/>
      </c>
      <c r="G22" s="52" t="str">
        <f t="shared" ca="1" si="2"/>
        <v/>
      </c>
      <c r="H22" s="81" t="str">
        <f t="shared" ca="1" si="2"/>
        <v/>
      </c>
      <c r="I22" s="81" t="str">
        <f t="shared" ca="1" si="2"/>
        <v/>
      </c>
      <c r="J22" s="81" t="str">
        <f t="shared" ca="1" si="2"/>
        <v/>
      </c>
      <c r="K22" s="81" t="str">
        <f t="shared" ca="1" si="2"/>
        <v/>
      </c>
      <c r="L22" s="81" t="str">
        <f t="shared" ca="1" si="2"/>
        <v/>
      </c>
      <c r="M22" s="81" t="str">
        <f t="shared" ca="1" si="2"/>
        <v/>
      </c>
      <c r="N22" s="81" t="str">
        <f t="shared" ca="1" si="2"/>
        <v/>
      </c>
      <c r="O22" s="81" t="str">
        <f t="shared" ca="1" si="2"/>
        <v/>
      </c>
      <c r="P22" s="53" t="str">
        <f t="shared" ca="1" si="2"/>
        <v/>
      </c>
      <c r="Q22" s="28" t="str">
        <f t="shared" ca="1" si="2"/>
        <v/>
      </c>
      <c r="R22" s="82" t="str">
        <f t="shared" ca="1" si="2"/>
        <v/>
      </c>
      <c r="S22" s="83" t="str">
        <f t="shared" ca="1" si="2"/>
        <v/>
      </c>
      <c r="T22" s="79" t="str">
        <f t="shared" ca="1" si="3"/>
        <v/>
      </c>
      <c r="U22" s="50" t="str">
        <f t="shared" ca="1" si="4"/>
        <v/>
      </c>
      <c r="V22" s="81" t="str">
        <f t="shared" ca="1" si="5"/>
        <v/>
      </c>
      <c r="W22" s="81" t="str">
        <f t="shared" ca="1" si="6"/>
        <v/>
      </c>
      <c r="X22" s="81" t="str">
        <f t="shared" ca="1" si="7"/>
        <v/>
      </c>
      <c r="Y22" s="81" t="str">
        <f t="shared" ca="1" si="8"/>
        <v/>
      </c>
      <c r="Z22" s="81" t="str">
        <f t="shared" ca="1" si="9"/>
        <v/>
      </c>
      <c r="AA22" s="81" t="str">
        <f t="shared" ca="1" si="10"/>
        <v/>
      </c>
      <c r="AB22" s="81" t="str">
        <f t="shared" ca="1" si="11"/>
        <v/>
      </c>
      <c r="AC22" s="81" t="str">
        <f t="shared" ca="1" si="12"/>
        <v/>
      </c>
      <c r="AD22" s="51" t="str">
        <f t="shared" ca="1" si="13"/>
        <v/>
      </c>
      <c r="AE22" s="80" t="str">
        <f t="shared" ca="1" si="14"/>
        <v/>
      </c>
      <c r="AF22" s="82" t="str">
        <f t="shared" ca="1" si="15"/>
        <v/>
      </c>
      <c r="AG22" s="83" t="str">
        <f t="shared" ca="1" si="16"/>
        <v/>
      </c>
      <c r="AH22" s="79" t="str">
        <f t="shared" ca="1" si="17"/>
        <v/>
      </c>
      <c r="AI22" s="50" t="str">
        <f t="shared" ca="1" si="18"/>
        <v/>
      </c>
      <c r="AJ22" s="81" t="str">
        <f t="shared" ca="1" si="19"/>
        <v/>
      </c>
      <c r="AK22" s="81" t="str">
        <f t="shared" ca="1" si="20"/>
        <v/>
      </c>
      <c r="AL22" s="81" t="str">
        <f t="shared" ca="1" si="21"/>
        <v/>
      </c>
      <c r="AM22" s="81" t="str">
        <f t="shared" ca="1" si="22"/>
        <v/>
      </c>
      <c r="AN22" s="81" t="str">
        <f t="shared" ca="1" si="23"/>
        <v/>
      </c>
      <c r="AO22" s="81" t="str">
        <f t="shared" ca="1" si="24"/>
        <v/>
      </c>
      <c r="AP22" s="81" t="str">
        <f t="shared" ca="1" si="25"/>
        <v/>
      </c>
      <c r="AQ22" s="81" t="str">
        <f t="shared" ca="1" si="26"/>
        <v/>
      </c>
      <c r="AR22" s="51" t="str">
        <f t="shared" ca="1" si="27"/>
        <v/>
      </c>
      <c r="AS22" s="80" t="str">
        <f t="shared" ca="1" si="28"/>
        <v/>
      </c>
      <c r="AT22" s="82" t="str">
        <f t="shared" ca="1" si="29"/>
        <v/>
      </c>
      <c r="AU22" s="83" t="str">
        <f t="shared" ca="1" si="30"/>
        <v/>
      </c>
      <c r="AV22" s="79" t="str">
        <f t="shared" ca="1" si="31"/>
        <v/>
      </c>
      <c r="AW22" s="50" t="str">
        <f t="shared" ca="1" si="32"/>
        <v/>
      </c>
      <c r="AX22" s="81" t="str">
        <f t="shared" ca="1" si="33"/>
        <v/>
      </c>
      <c r="AY22" s="81" t="str">
        <f t="shared" ca="1" si="34"/>
        <v/>
      </c>
      <c r="AZ22" s="81" t="str">
        <f t="shared" ca="1" si="35"/>
        <v/>
      </c>
      <c r="BA22" s="81" t="str">
        <f t="shared" ca="1" si="36"/>
        <v/>
      </c>
      <c r="BB22" s="81" t="str">
        <f t="shared" ca="1" si="37"/>
        <v/>
      </c>
      <c r="BC22" s="81" t="str">
        <f t="shared" ca="1" si="38"/>
        <v/>
      </c>
      <c r="BD22" s="81" t="str">
        <f t="shared" ca="1" si="39"/>
        <v/>
      </c>
      <c r="BE22" s="81" t="str">
        <f t="shared" ca="1" si="40"/>
        <v/>
      </c>
      <c r="BF22" s="51" t="str">
        <f t="shared" ca="1" si="41"/>
        <v/>
      </c>
      <c r="BG22" s="80" t="str">
        <f t="shared" ca="1" si="42"/>
        <v/>
      </c>
      <c r="BH22" s="82" t="str">
        <f t="shared" ca="1" si="43"/>
        <v/>
      </c>
      <c r="BI22" s="83" t="str">
        <f t="shared" ca="1" si="44"/>
        <v/>
      </c>
      <c r="BJ22" s="79" t="str">
        <f t="shared" ca="1" si="45"/>
        <v/>
      </c>
      <c r="BK22" s="50" t="str">
        <f t="shared" ca="1" si="46"/>
        <v/>
      </c>
      <c r="BL22" s="81" t="str">
        <f t="shared" ca="1" si="47"/>
        <v/>
      </c>
      <c r="BM22" s="81" t="str">
        <f t="shared" ca="1" si="48"/>
        <v/>
      </c>
      <c r="BN22" s="81" t="str">
        <f t="shared" ca="1" si="49"/>
        <v/>
      </c>
      <c r="BO22" s="81" t="str">
        <f t="shared" ca="1" si="50"/>
        <v/>
      </c>
      <c r="BP22" s="81" t="str">
        <f t="shared" ca="1" si="51"/>
        <v/>
      </c>
      <c r="BQ22" s="81" t="str">
        <f t="shared" ca="1" si="52"/>
        <v/>
      </c>
      <c r="BR22" s="81" t="str">
        <f t="shared" ca="1" si="53"/>
        <v/>
      </c>
      <c r="BS22" s="81" t="str">
        <f t="shared" ca="1" si="54"/>
        <v/>
      </c>
      <c r="BT22" s="51" t="str">
        <f t="shared" ca="1" si="55"/>
        <v/>
      </c>
      <c r="BU22" s="80" t="str">
        <f t="shared" ca="1" si="56"/>
        <v/>
      </c>
      <c r="BV22" s="82" t="str">
        <f t="shared" ca="1" si="57"/>
        <v/>
      </c>
      <c r="BW22" s="83" t="str">
        <f t="shared" ca="1" si="58"/>
        <v/>
      </c>
      <c r="BX22" s="79" t="str">
        <f t="shared" ca="1" si="45"/>
        <v/>
      </c>
      <c r="BY22" s="50" t="str">
        <f t="shared" ca="1" si="46"/>
        <v/>
      </c>
      <c r="BZ22" s="81" t="str">
        <f t="shared" ca="1" si="59"/>
        <v/>
      </c>
      <c r="CA22" s="81" t="str">
        <f t="shared" ca="1" si="60"/>
        <v/>
      </c>
      <c r="CB22" s="81" t="str">
        <f t="shared" ca="1" si="61"/>
        <v/>
      </c>
      <c r="CC22" s="81" t="str">
        <f t="shared" ca="1" si="62"/>
        <v/>
      </c>
      <c r="CD22" s="81" t="str">
        <f t="shared" ca="1" si="63"/>
        <v/>
      </c>
      <c r="CE22" s="81" t="str">
        <f t="shared" ca="1" si="64"/>
        <v/>
      </c>
      <c r="CF22" s="81" t="str">
        <f t="shared" ca="1" si="65"/>
        <v/>
      </c>
      <c r="CG22" s="81" t="str">
        <f t="shared" ca="1" si="66"/>
        <v/>
      </c>
      <c r="CH22" s="51" t="str">
        <f t="shared" ca="1" si="67"/>
        <v/>
      </c>
      <c r="CI22" s="80" t="str">
        <f t="shared" ca="1" si="68"/>
        <v/>
      </c>
      <c r="CJ22" s="82" t="str">
        <f t="shared" ca="1" si="69"/>
        <v/>
      </c>
      <c r="CK22" s="83" t="str">
        <f t="shared" ca="1" si="70"/>
        <v/>
      </c>
      <c r="CL22" s="79" t="str">
        <f t="shared" ca="1" si="45"/>
        <v/>
      </c>
      <c r="CM22" s="50" t="str">
        <f t="shared" ca="1" si="46"/>
        <v/>
      </c>
      <c r="CN22" s="81" t="str">
        <f t="shared" ca="1" si="71"/>
        <v/>
      </c>
      <c r="CO22" s="81" t="str">
        <f t="shared" ca="1" si="72"/>
        <v/>
      </c>
      <c r="CP22" s="81" t="str">
        <f t="shared" ca="1" si="73"/>
        <v/>
      </c>
      <c r="CQ22" s="81" t="str">
        <f t="shared" ca="1" si="74"/>
        <v/>
      </c>
      <c r="CR22" s="81" t="str">
        <f t="shared" ca="1" si="75"/>
        <v/>
      </c>
      <c r="CS22" s="81" t="str">
        <f t="shared" ca="1" si="76"/>
        <v/>
      </c>
      <c r="CT22" s="81" t="str">
        <f t="shared" ca="1" si="77"/>
        <v/>
      </c>
      <c r="CU22" s="81" t="str">
        <f t="shared" ca="1" si="78"/>
        <v/>
      </c>
      <c r="CV22" s="51" t="str">
        <f t="shared" ca="1" si="79"/>
        <v/>
      </c>
      <c r="CW22" s="80" t="str">
        <f t="shared" ca="1" si="80"/>
        <v/>
      </c>
      <c r="CX22" s="82" t="str">
        <f t="shared" ca="1" si="81"/>
        <v/>
      </c>
      <c r="CY22" s="83" t="str">
        <f t="shared" ca="1" si="82"/>
        <v/>
      </c>
      <c r="CZ22" s="79" t="str">
        <f t="shared" ca="1" si="96"/>
        <v/>
      </c>
      <c r="DA22" s="50" t="str">
        <f t="shared" ref="DA22" ca="1" si="765">IFERROR((VLOOKUP($B22,INDIRECT("'"&amp;TEXT(CZ$5,"dd-mm-yy")&amp;"'!$B$8:$AI$1000"),13,0)=$G$6)*1,"")</f>
        <v/>
      </c>
      <c r="DB22" s="81" t="str">
        <f t="shared" ca="1" si="84"/>
        <v/>
      </c>
      <c r="DC22" s="81" t="str">
        <f t="shared" ca="1" si="85"/>
        <v/>
      </c>
      <c r="DD22" s="81" t="str">
        <f t="shared" ca="1" si="86"/>
        <v/>
      </c>
      <c r="DE22" s="81" t="str">
        <f t="shared" ca="1" si="87"/>
        <v/>
      </c>
      <c r="DF22" s="81" t="str">
        <f t="shared" ca="1" si="88"/>
        <v/>
      </c>
      <c r="DG22" s="81" t="str">
        <f t="shared" ca="1" si="89"/>
        <v/>
      </c>
      <c r="DH22" s="81" t="str">
        <f t="shared" ca="1" si="90"/>
        <v/>
      </c>
      <c r="DI22" s="81" t="str">
        <f t="shared" ca="1" si="91"/>
        <v/>
      </c>
      <c r="DJ22" s="51" t="str">
        <f t="shared" ca="1" si="92"/>
        <v/>
      </c>
      <c r="DK22" s="80" t="str">
        <f t="shared" ca="1" si="93"/>
        <v/>
      </c>
      <c r="DL22" s="82" t="str">
        <f t="shared" ca="1" si="94"/>
        <v/>
      </c>
      <c r="DM22" s="83" t="str">
        <f t="shared" ca="1" si="95"/>
        <v/>
      </c>
      <c r="DN22" s="79" t="str">
        <f t="shared" ca="1" si="96"/>
        <v/>
      </c>
      <c r="DO22" s="50" t="str">
        <f t="shared" ref="DO22" ca="1" si="766">IFERROR((VLOOKUP($B22,INDIRECT("'"&amp;TEXT(DN$5,"dd-mm-yy")&amp;"'!$B$8:$AI$1000"),13,0)=$G$6)*1,"")</f>
        <v/>
      </c>
      <c r="DP22" s="81" t="str">
        <f t="shared" ca="1" si="98"/>
        <v/>
      </c>
      <c r="DQ22" s="81" t="str">
        <f t="shared" ca="1" si="99"/>
        <v/>
      </c>
      <c r="DR22" s="81" t="str">
        <f t="shared" ca="1" si="100"/>
        <v/>
      </c>
      <c r="DS22" s="81" t="str">
        <f t="shared" ca="1" si="101"/>
        <v/>
      </c>
      <c r="DT22" s="81" t="str">
        <f t="shared" ca="1" si="102"/>
        <v/>
      </c>
      <c r="DU22" s="81" t="str">
        <f t="shared" ca="1" si="103"/>
        <v/>
      </c>
      <c r="DV22" s="81" t="str">
        <f t="shared" ca="1" si="104"/>
        <v/>
      </c>
      <c r="DW22" s="81" t="str">
        <f t="shared" ca="1" si="105"/>
        <v/>
      </c>
      <c r="DX22" s="51" t="str">
        <f t="shared" ca="1" si="106"/>
        <v/>
      </c>
      <c r="DY22" s="80" t="str">
        <f t="shared" ca="1" si="107"/>
        <v/>
      </c>
      <c r="DZ22" s="82" t="str">
        <f t="shared" ca="1" si="108"/>
        <v/>
      </c>
      <c r="EA22" s="83" t="str">
        <f t="shared" ca="1" si="109"/>
        <v/>
      </c>
      <c r="EB22" s="79" t="str">
        <f t="shared" ca="1" si="96"/>
        <v/>
      </c>
      <c r="EC22" s="50" t="str">
        <f t="shared" ref="EC22" ca="1" si="767">IFERROR((VLOOKUP($B22,INDIRECT("'"&amp;TEXT(EB$5,"dd-mm-yy")&amp;"'!$B$8:$AI$1000"),13,0)=$G$6)*1,"")</f>
        <v/>
      </c>
      <c r="ED22" s="81" t="str">
        <f t="shared" ca="1" si="111"/>
        <v/>
      </c>
      <c r="EE22" s="81" t="str">
        <f t="shared" ca="1" si="112"/>
        <v/>
      </c>
      <c r="EF22" s="81" t="str">
        <f t="shared" ca="1" si="113"/>
        <v/>
      </c>
      <c r="EG22" s="81" t="str">
        <f t="shared" ca="1" si="114"/>
        <v/>
      </c>
      <c r="EH22" s="81" t="str">
        <f t="shared" ca="1" si="115"/>
        <v/>
      </c>
      <c r="EI22" s="81" t="str">
        <f t="shared" ca="1" si="116"/>
        <v/>
      </c>
      <c r="EJ22" s="81" t="str">
        <f t="shared" ca="1" si="117"/>
        <v/>
      </c>
      <c r="EK22" s="81" t="str">
        <f t="shared" ca="1" si="118"/>
        <v/>
      </c>
      <c r="EL22" s="51" t="str">
        <f t="shared" ca="1" si="119"/>
        <v/>
      </c>
      <c r="EM22" s="80" t="str">
        <f t="shared" ca="1" si="120"/>
        <v/>
      </c>
      <c r="EN22" s="82" t="str">
        <f t="shared" ca="1" si="121"/>
        <v/>
      </c>
      <c r="EO22" s="83" t="str">
        <f t="shared" ca="1" si="122"/>
        <v/>
      </c>
      <c r="EP22" s="79" t="str">
        <f t="shared" ca="1" si="96"/>
        <v/>
      </c>
      <c r="EQ22" s="50" t="str">
        <f t="shared" ref="EQ22" ca="1" si="768">IFERROR((VLOOKUP($B22,INDIRECT("'"&amp;TEXT(EP$5,"dd-mm-yy")&amp;"'!$B$8:$AI$1000"),13,0)=$G$6)*1,"")</f>
        <v/>
      </c>
      <c r="ER22" s="81" t="str">
        <f t="shared" ca="1" si="124"/>
        <v/>
      </c>
      <c r="ES22" s="81" t="str">
        <f t="shared" ca="1" si="125"/>
        <v/>
      </c>
      <c r="ET22" s="81" t="str">
        <f t="shared" ca="1" si="126"/>
        <v/>
      </c>
      <c r="EU22" s="81" t="str">
        <f t="shared" ca="1" si="127"/>
        <v/>
      </c>
      <c r="EV22" s="81" t="str">
        <f t="shared" ca="1" si="128"/>
        <v/>
      </c>
      <c r="EW22" s="81" t="str">
        <f t="shared" ca="1" si="129"/>
        <v/>
      </c>
      <c r="EX22" s="81" t="str">
        <f t="shared" ca="1" si="130"/>
        <v/>
      </c>
      <c r="EY22" s="81" t="str">
        <f t="shared" ca="1" si="131"/>
        <v/>
      </c>
      <c r="EZ22" s="51" t="str">
        <f t="shared" ca="1" si="132"/>
        <v/>
      </c>
      <c r="FA22" s="80" t="str">
        <f t="shared" ca="1" si="133"/>
        <v/>
      </c>
      <c r="FB22" s="82" t="str">
        <f t="shared" ca="1" si="134"/>
        <v/>
      </c>
      <c r="FC22" s="83" t="str">
        <f t="shared" ca="1" si="135"/>
        <v/>
      </c>
      <c r="FD22" s="79" t="str">
        <f t="shared" ca="1" si="417"/>
        <v/>
      </c>
      <c r="FE22" s="50" t="str">
        <f t="shared" ref="FE22" ca="1" si="769">IFERROR((VLOOKUP($B22,INDIRECT("'"&amp;TEXT(FD$5,"dd-mm-yy")&amp;"'!$B$8:$AI$1000"),13,0)=$G$6)*1,"")</f>
        <v/>
      </c>
      <c r="FF22" s="81" t="str">
        <f t="shared" ca="1" si="137"/>
        <v/>
      </c>
      <c r="FG22" s="81" t="str">
        <f t="shared" ca="1" si="138"/>
        <v/>
      </c>
      <c r="FH22" s="81" t="str">
        <f t="shared" ca="1" si="139"/>
        <v/>
      </c>
      <c r="FI22" s="81" t="str">
        <f t="shared" ca="1" si="140"/>
        <v/>
      </c>
      <c r="FJ22" s="81" t="str">
        <f t="shared" ca="1" si="141"/>
        <v/>
      </c>
      <c r="FK22" s="81" t="str">
        <f t="shared" ca="1" si="142"/>
        <v/>
      </c>
      <c r="FL22" s="81" t="str">
        <f t="shared" ca="1" si="143"/>
        <v/>
      </c>
      <c r="FM22" s="81" t="str">
        <f t="shared" ca="1" si="144"/>
        <v/>
      </c>
      <c r="FN22" s="51" t="str">
        <f t="shared" ca="1" si="145"/>
        <v/>
      </c>
      <c r="FO22" s="80" t="str">
        <f t="shared" ca="1" si="146"/>
        <v/>
      </c>
      <c r="FP22" s="82" t="str">
        <f t="shared" ca="1" si="147"/>
        <v/>
      </c>
      <c r="FQ22" s="83" t="str">
        <f t="shared" ca="1" si="148"/>
        <v/>
      </c>
      <c r="FR22" s="79" t="str">
        <f t="shared" ca="1" si="417"/>
        <v/>
      </c>
      <c r="FS22" s="50" t="str">
        <f t="shared" ref="FS22" ca="1" si="770">IFERROR((VLOOKUP($B22,INDIRECT("'"&amp;TEXT(FR$5,"dd-mm-yy")&amp;"'!$B$8:$AI$1000"),13,0)=$G$6)*1,"")</f>
        <v/>
      </c>
      <c r="FT22" s="81" t="str">
        <f t="shared" ca="1" si="151"/>
        <v/>
      </c>
      <c r="FU22" s="81" t="str">
        <f t="shared" ca="1" si="152"/>
        <v/>
      </c>
      <c r="FV22" s="81" t="str">
        <f t="shared" ca="1" si="153"/>
        <v/>
      </c>
      <c r="FW22" s="81" t="str">
        <f t="shared" ca="1" si="154"/>
        <v/>
      </c>
      <c r="FX22" s="81" t="str">
        <f t="shared" ca="1" si="155"/>
        <v/>
      </c>
      <c r="FY22" s="81" t="str">
        <f t="shared" ca="1" si="156"/>
        <v/>
      </c>
      <c r="FZ22" s="81" t="str">
        <f t="shared" ca="1" si="157"/>
        <v/>
      </c>
      <c r="GA22" s="81" t="str">
        <f t="shared" ca="1" si="158"/>
        <v/>
      </c>
      <c r="GB22" s="51" t="str">
        <f t="shared" ca="1" si="159"/>
        <v/>
      </c>
      <c r="GC22" s="80" t="str">
        <f t="shared" ca="1" si="160"/>
        <v/>
      </c>
      <c r="GD22" s="82" t="str">
        <f t="shared" ca="1" si="161"/>
        <v/>
      </c>
      <c r="GE22" s="83" t="str">
        <f t="shared" ca="1" si="162"/>
        <v/>
      </c>
      <c r="GF22" s="79" t="str">
        <f t="shared" ca="1" si="417"/>
        <v/>
      </c>
      <c r="GG22" s="50" t="str">
        <f t="shared" ref="GG22" ca="1" si="771">IFERROR((VLOOKUP($B22,INDIRECT("'"&amp;TEXT(GF$5,"dd-mm-yy")&amp;"'!$B$8:$AI$1000"),13,0)=$G$6)*1,"")</f>
        <v/>
      </c>
      <c r="GH22" s="81" t="str">
        <f t="shared" ca="1" si="164"/>
        <v/>
      </c>
      <c r="GI22" s="81" t="str">
        <f t="shared" ca="1" si="165"/>
        <v/>
      </c>
      <c r="GJ22" s="81" t="str">
        <f t="shared" ca="1" si="166"/>
        <v/>
      </c>
      <c r="GK22" s="81" t="str">
        <f t="shared" ca="1" si="167"/>
        <v/>
      </c>
      <c r="GL22" s="81" t="str">
        <f t="shared" ca="1" si="168"/>
        <v/>
      </c>
      <c r="GM22" s="81" t="str">
        <f t="shared" ca="1" si="169"/>
        <v/>
      </c>
      <c r="GN22" s="81" t="str">
        <f t="shared" ca="1" si="170"/>
        <v/>
      </c>
      <c r="GO22" s="81" t="str">
        <f t="shared" ca="1" si="171"/>
        <v/>
      </c>
      <c r="GP22" s="51" t="str">
        <f t="shared" ca="1" si="172"/>
        <v/>
      </c>
      <c r="GQ22" s="80" t="str">
        <f t="shared" ca="1" si="173"/>
        <v/>
      </c>
      <c r="GR22" s="82" t="str">
        <f t="shared" ca="1" si="174"/>
        <v/>
      </c>
      <c r="GS22" s="83" t="str">
        <f t="shared" ca="1" si="175"/>
        <v/>
      </c>
      <c r="GT22" s="79" t="str">
        <f t="shared" ca="1" si="417"/>
        <v/>
      </c>
      <c r="GU22" s="50" t="str">
        <f t="shared" ref="GU22" ca="1" si="772">IFERROR((VLOOKUP($B22,INDIRECT("'"&amp;TEXT(GT$5,"dd-mm-yy")&amp;"'!$B$8:$AI$1000"),13,0)=$G$6)*1,"")</f>
        <v/>
      </c>
      <c r="GV22" s="81" t="str">
        <f t="shared" ca="1" si="177"/>
        <v/>
      </c>
      <c r="GW22" s="81" t="str">
        <f t="shared" ca="1" si="178"/>
        <v/>
      </c>
      <c r="GX22" s="81" t="str">
        <f t="shared" ca="1" si="179"/>
        <v/>
      </c>
      <c r="GY22" s="81" t="str">
        <f t="shared" ca="1" si="180"/>
        <v/>
      </c>
      <c r="GZ22" s="81" t="str">
        <f t="shared" ca="1" si="181"/>
        <v/>
      </c>
      <c r="HA22" s="81" t="str">
        <f t="shared" ca="1" si="182"/>
        <v/>
      </c>
      <c r="HB22" s="81" t="str">
        <f t="shared" ca="1" si="183"/>
        <v/>
      </c>
      <c r="HC22" s="81" t="str">
        <f t="shared" ca="1" si="184"/>
        <v/>
      </c>
      <c r="HD22" s="51" t="str">
        <f t="shared" ca="1" si="185"/>
        <v/>
      </c>
      <c r="HE22" s="80" t="str">
        <f t="shared" ca="1" si="186"/>
        <v/>
      </c>
      <c r="HF22" s="82" t="str">
        <f t="shared" ca="1" si="187"/>
        <v/>
      </c>
      <c r="HG22" s="83" t="str">
        <f t="shared" ca="1" si="188"/>
        <v/>
      </c>
      <c r="HH22" s="79" t="str">
        <f t="shared" ca="1" si="417"/>
        <v/>
      </c>
      <c r="HI22" s="50" t="str">
        <f t="shared" ref="HI22" ca="1" si="773">IFERROR((VLOOKUP($B22,INDIRECT("'"&amp;TEXT(HH$5,"dd-mm-yy")&amp;"'!$B$8:$AI$1000"),13,0)=$G$6)*1,"")</f>
        <v/>
      </c>
      <c r="HJ22" s="81" t="str">
        <f t="shared" ca="1" si="190"/>
        <v/>
      </c>
      <c r="HK22" s="81" t="str">
        <f t="shared" ca="1" si="191"/>
        <v/>
      </c>
      <c r="HL22" s="81" t="str">
        <f t="shared" ca="1" si="192"/>
        <v/>
      </c>
      <c r="HM22" s="81" t="str">
        <f t="shared" ca="1" si="193"/>
        <v/>
      </c>
      <c r="HN22" s="81" t="str">
        <f t="shared" ca="1" si="194"/>
        <v/>
      </c>
      <c r="HO22" s="81" t="str">
        <f t="shared" ca="1" si="195"/>
        <v/>
      </c>
      <c r="HP22" s="81" t="str">
        <f t="shared" ca="1" si="196"/>
        <v/>
      </c>
      <c r="HQ22" s="81" t="str">
        <f t="shared" ca="1" si="197"/>
        <v/>
      </c>
      <c r="HR22" s="51" t="str">
        <f t="shared" ca="1" si="198"/>
        <v/>
      </c>
      <c r="HS22" s="80" t="str">
        <f t="shared" ca="1" si="199"/>
        <v/>
      </c>
      <c r="HT22" s="82" t="str">
        <f t="shared" ca="1" si="200"/>
        <v/>
      </c>
      <c r="HU22" s="83" t="str">
        <f t="shared" ca="1" si="201"/>
        <v/>
      </c>
      <c r="HV22" s="79" t="str">
        <f t="shared" ca="1" si="149"/>
        <v/>
      </c>
      <c r="HW22" s="50" t="str">
        <f t="shared" ref="HW22" ca="1" si="774">IFERROR((VLOOKUP($B22,INDIRECT("'"&amp;TEXT(HV$5,"dd-mm-yy")&amp;"'!$B$8:$AI$1000"),13,0)=$G$6)*1,"")</f>
        <v/>
      </c>
      <c r="HX22" s="81" t="str">
        <f t="shared" ca="1" si="203"/>
        <v/>
      </c>
      <c r="HY22" s="81" t="str">
        <f t="shared" ca="1" si="204"/>
        <v/>
      </c>
      <c r="HZ22" s="81" t="str">
        <f t="shared" ca="1" si="205"/>
        <v/>
      </c>
      <c r="IA22" s="81" t="str">
        <f t="shared" ca="1" si="206"/>
        <v/>
      </c>
      <c r="IB22" s="81" t="str">
        <f t="shared" ca="1" si="207"/>
        <v/>
      </c>
      <c r="IC22" s="81" t="str">
        <f t="shared" ca="1" si="208"/>
        <v/>
      </c>
      <c r="ID22" s="81" t="str">
        <f t="shared" ca="1" si="209"/>
        <v/>
      </c>
      <c r="IE22" s="81" t="str">
        <f t="shared" ca="1" si="210"/>
        <v/>
      </c>
      <c r="IF22" s="51" t="str">
        <f t="shared" ca="1" si="211"/>
        <v/>
      </c>
      <c r="IG22" s="80" t="str">
        <f t="shared" ca="1" si="212"/>
        <v/>
      </c>
      <c r="IH22" s="82" t="str">
        <f t="shared" ca="1" si="213"/>
        <v/>
      </c>
      <c r="II22" s="83" t="str">
        <f t="shared" ca="1" si="214"/>
        <v/>
      </c>
      <c r="IJ22" s="79" t="str">
        <f t="shared" ca="1" si="215"/>
        <v/>
      </c>
      <c r="IK22" s="50" t="str">
        <f t="shared" ref="IK22" ca="1" si="775">IFERROR((VLOOKUP($B22,INDIRECT("'"&amp;TEXT(IJ$5,"dd-mm-yy")&amp;"'!$B$8:$AI$1000"),13,0)=$G$6)*1,"")</f>
        <v/>
      </c>
      <c r="IL22" s="81" t="str">
        <f t="shared" ca="1" si="217"/>
        <v/>
      </c>
      <c r="IM22" s="81" t="str">
        <f t="shared" ca="1" si="218"/>
        <v/>
      </c>
      <c r="IN22" s="81" t="str">
        <f t="shared" ca="1" si="219"/>
        <v/>
      </c>
      <c r="IO22" s="81" t="str">
        <f t="shared" ca="1" si="220"/>
        <v/>
      </c>
      <c r="IP22" s="81" t="str">
        <f t="shared" ca="1" si="221"/>
        <v/>
      </c>
      <c r="IQ22" s="81" t="str">
        <f t="shared" ca="1" si="222"/>
        <v/>
      </c>
      <c r="IR22" s="81" t="str">
        <f t="shared" ca="1" si="223"/>
        <v/>
      </c>
      <c r="IS22" s="81" t="str">
        <f t="shared" ca="1" si="224"/>
        <v/>
      </c>
      <c r="IT22" s="51" t="str">
        <f t="shared" ca="1" si="225"/>
        <v/>
      </c>
      <c r="IU22" s="80" t="str">
        <f t="shared" ca="1" si="226"/>
        <v/>
      </c>
      <c r="IV22" s="82" t="str">
        <f t="shared" ca="1" si="227"/>
        <v/>
      </c>
      <c r="IW22" s="83" t="str">
        <f t="shared" ca="1" si="228"/>
        <v/>
      </c>
      <c r="IX22" s="79" t="str">
        <f t="shared" ca="1" si="215"/>
        <v/>
      </c>
      <c r="IY22" s="50" t="str">
        <f t="shared" ref="IY22" ca="1" si="776">IFERROR((VLOOKUP($B22,INDIRECT("'"&amp;TEXT(IX$5,"dd-mm-yy")&amp;"'!$B$8:$AI$1000"),13,0)=$G$6)*1,"")</f>
        <v/>
      </c>
      <c r="IZ22" s="81" t="str">
        <f t="shared" ca="1" si="230"/>
        <v/>
      </c>
      <c r="JA22" s="81" t="str">
        <f t="shared" ca="1" si="231"/>
        <v/>
      </c>
      <c r="JB22" s="81" t="str">
        <f t="shared" ca="1" si="232"/>
        <v/>
      </c>
      <c r="JC22" s="81" t="str">
        <f t="shared" ca="1" si="233"/>
        <v/>
      </c>
      <c r="JD22" s="81" t="str">
        <f t="shared" ca="1" si="234"/>
        <v/>
      </c>
      <c r="JE22" s="81" t="str">
        <f t="shared" ca="1" si="235"/>
        <v/>
      </c>
      <c r="JF22" s="81" t="str">
        <f t="shared" ca="1" si="236"/>
        <v/>
      </c>
      <c r="JG22" s="81" t="str">
        <f t="shared" ca="1" si="237"/>
        <v/>
      </c>
      <c r="JH22" s="51" t="str">
        <f t="shared" ca="1" si="238"/>
        <v/>
      </c>
      <c r="JI22" s="80" t="str">
        <f t="shared" ca="1" si="239"/>
        <v/>
      </c>
      <c r="JJ22" s="82" t="str">
        <f t="shared" ca="1" si="240"/>
        <v/>
      </c>
      <c r="JK22" s="83" t="str">
        <f t="shared" ca="1" si="241"/>
        <v/>
      </c>
      <c r="JL22" s="79" t="str">
        <f t="shared" ca="1" si="215"/>
        <v/>
      </c>
      <c r="JM22" s="50" t="str">
        <f t="shared" ref="JM22" ca="1" si="777">IFERROR((VLOOKUP($B22,INDIRECT("'"&amp;TEXT(JL$5,"dd-mm-yy")&amp;"'!$B$8:$AI$1000"),13,0)=$G$6)*1,"")</f>
        <v/>
      </c>
      <c r="JN22" s="81" t="str">
        <f t="shared" ca="1" si="243"/>
        <v/>
      </c>
      <c r="JO22" s="81" t="str">
        <f t="shared" ca="1" si="244"/>
        <v/>
      </c>
      <c r="JP22" s="81" t="str">
        <f t="shared" ca="1" si="245"/>
        <v/>
      </c>
      <c r="JQ22" s="81" t="str">
        <f t="shared" ca="1" si="246"/>
        <v/>
      </c>
      <c r="JR22" s="81" t="str">
        <f t="shared" ca="1" si="247"/>
        <v/>
      </c>
      <c r="JS22" s="81" t="str">
        <f t="shared" ca="1" si="248"/>
        <v/>
      </c>
      <c r="JT22" s="81" t="str">
        <f t="shared" ca="1" si="249"/>
        <v/>
      </c>
      <c r="JU22" s="81" t="str">
        <f t="shared" ca="1" si="250"/>
        <v/>
      </c>
      <c r="JV22" s="51" t="str">
        <f t="shared" ca="1" si="251"/>
        <v/>
      </c>
      <c r="JW22" s="80" t="str">
        <f t="shared" ca="1" si="252"/>
        <v/>
      </c>
      <c r="JX22" s="82" t="str">
        <f t="shared" ca="1" si="253"/>
        <v/>
      </c>
      <c r="JY22" s="83" t="str">
        <f t="shared" ca="1" si="254"/>
        <v/>
      </c>
      <c r="JZ22" s="79" t="str">
        <f t="shared" ca="1" si="215"/>
        <v/>
      </c>
      <c r="KA22" s="50" t="str">
        <f t="shared" ref="KA22" ca="1" si="778">IFERROR((VLOOKUP($B22,INDIRECT("'"&amp;TEXT(JZ$5,"dd-mm-yy")&amp;"'!$B$8:$AI$1000"),13,0)=$G$6)*1,"")</f>
        <v/>
      </c>
      <c r="KB22" s="81" t="str">
        <f t="shared" ca="1" si="256"/>
        <v/>
      </c>
      <c r="KC22" s="81" t="str">
        <f t="shared" ca="1" si="257"/>
        <v/>
      </c>
      <c r="KD22" s="81" t="str">
        <f t="shared" ca="1" si="258"/>
        <v/>
      </c>
      <c r="KE22" s="81" t="str">
        <f t="shared" ca="1" si="259"/>
        <v/>
      </c>
      <c r="KF22" s="81" t="str">
        <f t="shared" ca="1" si="260"/>
        <v/>
      </c>
      <c r="KG22" s="81" t="str">
        <f t="shared" ca="1" si="261"/>
        <v/>
      </c>
      <c r="KH22" s="81" t="str">
        <f t="shared" ca="1" si="262"/>
        <v/>
      </c>
      <c r="KI22" s="81" t="str">
        <f t="shared" ca="1" si="263"/>
        <v/>
      </c>
      <c r="KJ22" s="51" t="str">
        <f t="shared" ca="1" si="264"/>
        <v/>
      </c>
      <c r="KK22" s="80" t="str">
        <f t="shared" ca="1" si="265"/>
        <v/>
      </c>
      <c r="KL22" s="82" t="str">
        <f t="shared" ca="1" si="266"/>
        <v/>
      </c>
      <c r="KM22" s="83" t="str">
        <f t="shared" ca="1" si="267"/>
        <v/>
      </c>
      <c r="KN22" s="79" t="str">
        <f t="shared" ca="1" si="428"/>
        <v/>
      </c>
      <c r="KO22" s="50" t="str">
        <f t="shared" ref="KO22" ca="1" si="779">IFERROR((VLOOKUP($B22,INDIRECT("'"&amp;TEXT(KN$5,"dd-mm-yy")&amp;"'!$B$8:$AI$1000"),13,0)=$G$6)*1,"")</f>
        <v/>
      </c>
      <c r="KP22" s="81" t="str">
        <f t="shared" ca="1" si="269"/>
        <v/>
      </c>
      <c r="KQ22" s="81" t="str">
        <f t="shared" ca="1" si="270"/>
        <v/>
      </c>
      <c r="KR22" s="81" t="str">
        <f t="shared" ca="1" si="271"/>
        <v/>
      </c>
      <c r="KS22" s="81" t="str">
        <f t="shared" ca="1" si="272"/>
        <v/>
      </c>
      <c r="KT22" s="81" t="str">
        <f t="shared" ca="1" si="273"/>
        <v/>
      </c>
      <c r="KU22" s="81" t="str">
        <f t="shared" ca="1" si="274"/>
        <v/>
      </c>
      <c r="KV22" s="81" t="str">
        <f t="shared" ca="1" si="275"/>
        <v/>
      </c>
      <c r="KW22" s="81" t="str">
        <f t="shared" ca="1" si="276"/>
        <v/>
      </c>
      <c r="KX22" s="51" t="str">
        <f t="shared" ca="1" si="277"/>
        <v/>
      </c>
      <c r="KY22" s="80" t="str">
        <f t="shared" ca="1" si="278"/>
        <v/>
      </c>
      <c r="KZ22" s="82" t="str">
        <f t="shared" ca="1" si="279"/>
        <v/>
      </c>
      <c r="LA22" s="83" t="str">
        <f t="shared" ca="1" si="280"/>
        <v/>
      </c>
      <c r="LB22" s="79" t="str">
        <f t="shared" ca="1" si="428"/>
        <v/>
      </c>
      <c r="LC22" s="50" t="str">
        <f t="shared" ref="LC22" ca="1" si="780">IFERROR((VLOOKUP($B22,INDIRECT("'"&amp;TEXT(LB$5,"dd-mm-yy")&amp;"'!$B$8:$AI$1000"),13,0)=$G$6)*1,"")</f>
        <v/>
      </c>
      <c r="LD22" s="81" t="str">
        <f t="shared" ca="1" si="283"/>
        <v/>
      </c>
      <c r="LE22" s="81" t="str">
        <f t="shared" ca="1" si="284"/>
        <v/>
      </c>
      <c r="LF22" s="81" t="str">
        <f t="shared" ca="1" si="285"/>
        <v/>
      </c>
      <c r="LG22" s="81" t="str">
        <f t="shared" ca="1" si="286"/>
        <v/>
      </c>
      <c r="LH22" s="81" t="str">
        <f t="shared" ca="1" si="287"/>
        <v/>
      </c>
      <c r="LI22" s="81" t="str">
        <f t="shared" ca="1" si="288"/>
        <v/>
      </c>
      <c r="LJ22" s="81" t="str">
        <f t="shared" ca="1" si="289"/>
        <v/>
      </c>
      <c r="LK22" s="81" t="str">
        <f t="shared" ca="1" si="290"/>
        <v/>
      </c>
      <c r="LL22" s="51" t="str">
        <f t="shared" ca="1" si="291"/>
        <v/>
      </c>
      <c r="LM22" s="80" t="str">
        <f t="shared" ca="1" si="292"/>
        <v/>
      </c>
      <c r="LN22" s="82" t="str">
        <f t="shared" ca="1" si="293"/>
        <v/>
      </c>
      <c r="LO22" s="83" t="str">
        <f t="shared" ca="1" si="294"/>
        <v/>
      </c>
      <c r="LP22" s="79" t="str">
        <f t="shared" ca="1" si="428"/>
        <v/>
      </c>
      <c r="LQ22" s="50" t="str">
        <f t="shared" ref="LQ22" ca="1" si="781">IFERROR((VLOOKUP($B22,INDIRECT("'"&amp;TEXT(LP$5,"dd-mm-yy")&amp;"'!$B$8:$AI$1000"),13,0)=$G$6)*1,"")</f>
        <v/>
      </c>
      <c r="LR22" s="81" t="str">
        <f t="shared" ca="1" si="296"/>
        <v/>
      </c>
      <c r="LS22" s="81" t="str">
        <f t="shared" ca="1" si="297"/>
        <v/>
      </c>
      <c r="LT22" s="81" t="str">
        <f t="shared" ca="1" si="298"/>
        <v/>
      </c>
      <c r="LU22" s="81" t="str">
        <f t="shared" ca="1" si="299"/>
        <v/>
      </c>
      <c r="LV22" s="81" t="str">
        <f t="shared" ca="1" si="300"/>
        <v/>
      </c>
      <c r="LW22" s="81" t="str">
        <f t="shared" ca="1" si="301"/>
        <v/>
      </c>
      <c r="LX22" s="81" t="str">
        <f t="shared" ca="1" si="302"/>
        <v/>
      </c>
      <c r="LY22" s="81" t="str">
        <f t="shared" ca="1" si="303"/>
        <v/>
      </c>
      <c r="LZ22" s="51" t="str">
        <f t="shared" ca="1" si="304"/>
        <v/>
      </c>
      <c r="MA22" s="80" t="str">
        <f t="shared" ca="1" si="305"/>
        <v/>
      </c>
      <c r="MB22" s="82" t="str">
        <f t="shared" ca="1" si="306"/>
        <v/>
      </c>
      <c r="MC22" s="83" t="str">
        <f t="shared" ca="1" si="307"/>
        <v/>
      </c>
      <c r="MD22" s="79" t="str">
        <f t="shared" ca="1" si="428"/>
        <v/>
      </c>
      <c r="ME22" s="50" t="str">
        <f t="shared" ref="ME22" ca="1" si="782">IFERROR((VLOOKUP($B22,INDIRECT("'"&amp;TEXT(MD$5,"dd-mm-yy")&amp;"'!$B$8:$AI$1000"),13,0)=$G$6)*1,"")</f>
        <v/>
      </c>
      <c r="MF22" s="81" t="str">
        <f t="shared" ca="1" si="309"/>
        <v/>
      </c>
      <c r="MG22" s="81" t="str">
        <f t="shared" ca="1" si="310"/>
        <v/>
      </c>
      <c r="MH22" s="81" t="str">
        <f t="shared" ca="1" si="311"/>
        <v/>
      </c>
      <c r="MI22" s="81" t="str">
        <f t="shared" ca="1" si="312"/>
        <v/>
      </c>
      <c r="MJ22" s="81" t="str">
        <f t="shared" ca="1" si="313"/>
        <v/>
      </c>
      <c r="MK22" s="81" t="str">
        <f t="shared" ca="1" si="314"/>
        <v/>
      </c>
      <c r="ML22" s="81" t="str">
        <f t="shared" ca="1" si="315"/>
        <v/>
      </c>
      <c r="MM22" s="81" t="str">
        <f t="shared" ca="1" si="316"/>
        <v/>
      </c>
      <c r="MN22" s="51" t="str">
        <f t="shared" ca="1" si="317"/>
        <v/>
      </c>
      <c r="MO22" s="80" t="str">
        <f t="shared" ca="1" si="318"/>
        <v/>
      </c>
      <c r="MP22" s="82" t="str">
        <f t="shared" ca="1" si="319"/>
        <v/>
      </c>
      <c r="MQ22" s="83" t="str">
        <f t="shared" ca="1" si="320"/>
        <v/>
      </c>
      <c r="MR22" s="79" t="str">
        <f t="shared" ca="1" si="428"/>
        <v/>
      </c>
      <c r="MS22" s="50" t="str">
        <f t="shared" ref="MS22" ca="1" si="783">IFERROR((VLOOKUP($B22,INDIRECT("'"&amp;TEXT(MR$5,"dd-mm-yy")&amp;"'!$B$8:$AI$1000"),13,0)=$G$6)*1,"")</f>
        <v/>
      </c>
      <c r="MT22" s="81" t="str">
        <f t="shared" ca="1" si="322"/>
        <v/>
      </c>
      <c r="MU22" s="81" t="str">
        <f t="shared" ca="1" si="323"/>
        <v/>
      </c>
      <c r="MV22" s="81" t="str">
        <f t="shared" ca="1" si="324"/>
        <v/>
      </c>
      <c r="MW22" s="81" t="str">
        <f t="shared" ca="1" si="325"/>
        <v/>
      </c>
      <c r="MX22" s="81" t="str">
        <f t="shared" ca="1" si="326"/>
        <v/>
      </c>
      <c r="MY22" s="81" t="str">
        <f t="shared" ca="1" si="327"/>
        <v/>
      </c>
      <c r="MZ22" s="81" t="str">
        <f t="shared" ca="1" si="328"/>
        <v/>
      </c>
      <c r="NA22" s="81" t="str">
        <f t="shared" ca="1" si="329"/>
        <v/>
      </c>
      <c r="NB22" s="51" t="str">
        <f t="shared" ca="1" si="330"/>
        <v/>
      </c>
      <c r="NC22" s="80" t="str">
        <f t="shared" ca="1" si="331"/>
        <v/>
      </c>
      <c r="ND22" s="82" t="str">
        <f t="shared" ca="1" si="332"/>
        <v/>
      </c>
      <c r="NE22" s="83" t="str">
        <f t="shared" ca="1" si="333"/>
        <v/>
      </c>
      <c r="NF22" s="79" t="str">
        <f t="shared" ca="1" si="281"/>
        <v/>
      </c>
      <c r="NG22" s="50" t="str">
        <f t="shared" ref="NG22" ca="1" si="784">IFERROR((VLOOKUP($B22,INDIRECT("'"&amp;TEXT(NF$5,"dd-mm-yy")&amp;"'!$B$8:$AI$1000"),13,0)=$G$6)*1,"")</f>
        <v/>
      </c>
      <c r="NH22" s="81" t="str">
        <f t="shared" ca="1" si="335"/>
        <v/>
      </c>
      <c r="NI22" s="81" t="str">
        <f t="shared" ca="1" si="336"/>
        <v/>
      </c>
      <c r="NJ22" s="81" t="str">
        <f t="shared" ca="1" si="337"/>
        <v/>
      </c>
      <c r="NK22" s="81" t="str">
        <f t="shared" ca="1" si="338"/>
        <v/>
      </c>
      <c r="NL22" s="81" t="str">
        <f t="shared" ca="1" si="339"/>
        <v/>
      </c>
      <c r="NM22" s="81" t="str">
        <f t="shared" ca="1" si="340"/>
        <v/>
      </c>
      <c r="NN22" s="81" t="str">
        <f t="shared" ca="1" si="341"/>
        <v/>
      </c>
      <c r="NO22" s="81" t="str">
        <f t="shared" ca="1" si="342"/>
        <v/>
      </c>
      <c r="NP22" s="51" t="str">
        <f t="shared" ca="1" si="343"/>
        <v/>
      </c>
      <c r="NQ22" s="80" t="str">
        <f t="shared" ca="1" si="344"/>
        <v/>
      </c>
      <c r="NR22" s="82" t="str">
        <f t="shared" ca="1" si="345"/>
        <v/>
      </c>
      <c r="NS22" s="83" t="str">
        <f t="shared" ca="1" si="346"/>
        <v/>
      </c>
      <c r="NT22" s="79" t="str">
        <f t="shared" ca="1" si="347"/>
        <v/>
      </c>
      <c r="NU22" s="50" t="str">
        <f t="shared" ref="NU22" ca="1" si="785">IFERROR((VLOOKUP($B22,INDIRECT("'"&amp;TEXT(NT$5,"dd-mm-yy")&amp;"'!$B$8:$AI$1000"),13,0)=$G$6)*1,"")</f>
        <v/>
      </c>
      <c r="NV22" s="81" t="str">
        <f t="shared" ca="1" si="349"/>
        <v/>
      </c>
      <c r="NW22" s="81" t="str">
        <f t="shared" ca="1" si="350"/>
        <v/>
      </c>
      <c r="NX22" s="81" t="str">
        <f t="shared" ca="1" si="351"/>
        <v/>
      </c>
      <c r="NY22" s="81" t="str">
        <f t="shared" ca="1" si="352"/>
        <v/>
      </c>
      <c r="NZ22" s="81" t="str">
        <f t="shared" ca="1" si="353"/>
        <v/>
      </c>
      <c r="OA22" s="81" t="str">
        <f t="shared" ca="1" si="354"/>
        <v/>
      </c>
      <c r="OB22" s="81" t="str">
        <f t="shared" ca="1" si="355"/>
        <v/>
      </c>
      <c r="OC22" s="81" t="str">
        <f t="shared" ca="1" si="356"/>
        <v/>
      </c>
      <c r="OD22" s="51" t="str">
        <f t="shared" ca="1" si="357"/>
        <v/>
      </c>
      <c r="OE22" s="80" t="str">
        <f t="shared" ca="1" si="358"/>
        <v/>
      </c>
      <c r="OF22" s="82" t="str">
        <f t="shared" ca="1" si="359"/>
        <v/>
      </c>
      <c r="OG22" s="83" t="str">
        <f t="shared" ca="1" si="360"/>
        <v/>
      </c>
      <c r="OH22" s="79" t="str">
        <f t="shared" ca="1" si="347"/>
        <v/>
      </c>
      <c r="OI22" s="50" t="str">
        <f t="shared" ref="OI22" ca="1" si="786">IFERROR((VLOOKUP($B22,INDIRECT("'"&amp;TEXT(OH$5,"dd-mm-yy")&amp;"'!$B$8:$AI$1000"),13,0)=$G$6)*1,"")</f>
        <v/>
      </c>
      <c r="OJ22" s="81" t="str">
        <f t="shared" ca="1" si="362"/>
        <v/>
      </c>
      <c r="OK22" s="81" t="str">
        <f t="shared" ca="1" si="363"/>
        <v/>
      </c>
      <c r="OL22" s="81" t="str">
        <f t="shared" ca="1" si="364"/>
        <v/>
      </c>
      <c r="OM22" s="81" t="str">
        <f t="shared" ca="1" si="365"/>
        <v/>
      </c>
      <c r="ON22" s="81" t="str">
        <f t="shared" ca="1" si="366"/>
        <v/>
      </c>
      <c r="OO22" s="81" t="str">
        <f t="shared" ca="1" si="367"/>
        <v/>
      </c>
      <c r="OP22" s="81" t="str">
        <f t="shared" ca="1" si="368"/>
        <v/>
      </c>
      <c r="OQ22" s="81" t="str">
        <f t="shared" ca="1" si="369"/>
        <v/>
      </c>
      <c r="OR22" s="51" t="str">
        <f t="shared" ca="1" si="370"/>
        <v/>
      </c>
      <c r="OS22" s="80" t="str">
        <f t="shared" ca="1" si="371"/>
        <v/>
      </c>
      <c r="OT22" s="82" t="str">
        <f t="shared" ca="1" si="372"/>
        <v/>
      </c>
      <c r="OU22" s="83" t="str">
        <f t="shared" ca="1" si="373"/>
        <v/>
      </c>
      <c r="OV22" s="79" t="str">
        <f t="shared" ca="1" si="347"/>
        <v/>
      </c>
      <c r="OW22" s="50" t="str">
        <f t="shared" ref="OW22" ca="1" si="787">IFERROR((VLOOKUP($B22,INDIRECT("'"&amp;TEXT(OV$5,"dd-mm-yy")&amp;"'!$B$8:$AI$1000"),13,0)=$G$6)*1,"")</f>
        <v/>
      </c>
      <c r="OX22" s="81" t="str">
        <f t="shared" ca="1" si="375"/>
        <v/>
      </c>
      <c r="OY22" s="81" t="str">
        <f t="shared" ca="1" si="376"/>
        <v/>
      </c>
      <c r="OZ22" s="81" t="str">
        <f t="shared" ca="1" si="377"/>
        <v/>
      </c>
      <c r="PA22" s="81" t="str">
        <f t="shared" ca="1" si="378"/>
        <v/>
      </c>
      <c r="PB22" s="81" t="str">
        <f t="shared" ca="1" si="379"/>
        <v/>
      </c>
      <c r="PC22" s="81" t="str">
        <f t="shared" ca="1" si="380"/>
        <v/>
      </c>
      <c r="PD22" s="81" t="str">
        <f t="shared" ca="1" si="381"/>
        <v/>
      </c>
      <c r="PE22" s="81" t="str">
        <f t="shared" ca="1" si="382"/>
        <v/>
      </c>
      <c r="PF22" s="51" t="str">
        <f t="shared" ca="1" si="383"/>
        <v/>
      </c>
      <c r="PG22" s="80" t="str">
        <f t="shared" ca="1" si="384"/>
        <v/>
      </c>
      <c r="PH22" s="82" t="str">
        <f t="shared" ca="1" si="385"/>
        <v/>
      </c>
      <c r="PI22" s="83" t="str">
        <f t="shared" ca="1" si="386"/>
        <v/>
      </c>
      <c r="PJ22" s="79" t="str">
        <f t="shared" ca="1" si="347"/>
        <v/>
      </c>
      <c r="PK22" s="50" t="str">
        <f t="shared" ref="PK22" ca="1" si="788">IFERROR((VLOOKUP($B22,INDIRECT("'"&amp;TEXT(PJ$5,"dd-mm-yy")&amp;"'!$B$8:$AI$1000"),13,0)=$G$6)*1,"")</f>
        <v/>
      </c>
      <c r="PL22" s="81" t="str">
        <f t="shared" ca="1" si="388"/>
        <v/>
      </c>
      <c r="PM22" s="81" t="str">
        <f t="shared" ca="1" si="389"/>
        <v/>
      </c>
      <c r="PN22" s="81" t="str">
        <f t="shared" ca="1" si="390"/>
        <v/>
      </c>
      <c r="PO22" s="81" t="str">
        <f t="shared" ca="1" si="391"/>
        <v/>
      </c>
      <c r="PP22" s="81" t="str">
        <f t="shared" ca="1" si="392"/>
        <v/>
      </c>
      <c r="PQ22" s="81" t="str">
        <f t="shared" ca="1" si="393"/>
        <v/>
      </c>
      <c r="PR22" s="81" t="str">
        <f t="shared" ca="1" si="394"/>
        <v/>
      </c>
      <c r="PS22" s="81" t="str">
        <f t="shared" ca="1" si="395"/>
        <v/>
      </c>
      <c r="PT22" s="51" t="str">
        <f t="shared" ca="1" si="396"/>
        <v/>
      </c>
      <c r="PU22" s="80" t="str">
        <f t="shared" ca="1" si="397"/>
        <v/>
      </c>
      <c r="PV22" s="82" t="str">
        <f t="shared" ca="1" si="398"/>
        <v/>
      </c>
      <c r="PW22" s="83" t="str">
        <f t="shared" ca="1" si="399"/>
        <v/>
      </c>
      <c r="PX22" s="79" t="str">
        <f t="shared" ca="1" si="347"/>
        <v/>
      </c>
      <c r="PY22" s="50" t="str">
        <f t="shared" ref="PY22" ca="1" si="789">IFERROR((VLOOKUP($B22,INDIRECT("'"&amp;TEXT(PX$5,"dd-mm-yy")&amp;"'!$B$8:$AI$1000"),13,0)=$G$6)*1,"")</f>
        <v/>
      </c>
      <c r="PZ22" s="81" t="str">
        <f t="shared" ca="1" si="401"/>
        <v/>
      </c>
      <c r="QA22" s="81" t="str">
        <f t="shared" ca="1" si="402"/>
        <v/>
      </c>
      <c r="QB22" s="81" t="str">
        <f t="shared" ca="1" si="403"/>
        <v/>
      </c>
      <c r="QC22" s="81" t="str">
        <f t="shared" ca="1" si="404"/>
        <v/>
      </c>
      <c r="QD22" s="81" t="str">
        <f t="shared" ca="1" si="405"/>
        <v/>
      </c>
      <c r="QE22" s="81" t="str">
        <f t="shared" ca="1" si="406"/>
        <v/>
      </c>
      <c r="QF22" s="81" t="str">
        <f t="shared" ca="1" si="407"/>
        <v/>
      </c>
      <c r="QG22" s="81" t="str">
        <f t="shared" ca="1" si="408"/>
        <v/>
      </c>
      <c r="QH22" s="51" t="str">
        <f t="shared" ca="1" si="409"/>
        <v/>
      </c>
      <c r="QI22" s="80" t="str">
        <f t="shared" ca="1" si="410"/>
        <v/>
      </c>
      <c r="QJ22" s="82" t="str">
        <f t="shared" ca="1" si="411"/>
        <v/>
      </c>
      <c r="QK22" s="83" t="str">
        <f t="shared" ca="1" si="412"/>
        <v/>
      </c>
    </row>
    <row r="23" spans="2:453" ht="14.45" customHeight="1" x14ac:dyDescent="0.3">
      <c r="B23" s="72" t="str">
        <f>Colaboradores!B21</f>
        <v>5461</v>
      </c>
      <c r="C23" s="71" t="str">
        <f>Colaboradores!C21</f>
        <v>García Mendoza, Martha</v>
      </c>
      <c r="D23" s="90">
        <f t="shared" ca="1" si="0"/>
        <v>0</v>
      </c>
      <c r="E23" s="91">
        <f t="shared" ca="1" si="1"/>
        <v>0</v>
      </c>
      <c r="F23" s="54" t="str">
        <f t="shared" ca="1" si="2"/>
        <v/>
      </c>
      <c r="G23" s="52" t="str">
        <f t="shared" ca="1" si="2"/>
        <v/>
      </c>
      <c r="H23" s="81" t="str">
        <f t="shared" ref="F23:S36" ca="1" si="790">IF(SUMIF($T$4:$AAB$4,H$6,$T23:$AAB23)=0,"",SUMIF($T$4:$AAB$4,H$6,$T23:$AAB23))</f>
        <v/>
      </c>
      <c r="I23" s="81" t="str">
        <f t="shared" ca="1" si="790"/>
        <v/>
      </c>
      <c r="J23" s="81" t="str">
        <f t="shared" ca="1" si="790"/>
        <v/>
      </c>
      <c r="K23" s="81" t="str">
        <f t="shared" ca="1" si="790"/>
        <v/>
      </c>
      <c r="L23" s="81" t="str">
        <f t="shared" ca="1" si="790"/>
        <v/>
      </c>
      <c r="M23" s="81" t="str">
        <f t="shared" ca="1" si="790"/>
        <v/>
      </c>
      <c r="N23" s="81" t="str">
        <f t="shared" ca="1" si="790"/>
        <v/>
      </c>
      <c r="O23" s="81" t="str">
        <f t="shared" ca="1" si="790"/>
        <v/>
      </c>
      <c r="P23" s="53" t="str">
        <f t="shared" ca="1" si="790"/>
        <v/>
      </c>
      <c r="Q23" s="28" t="str">
        <f t="shared" ca="1" si="790"/>
        <v/>
      </c>
      <c r="R23" s="82" t="str">
        <f t="shared" ca="1" si="790"/>
        <v/>
      </c>
      <c r="S23" s="83" t="str">
        <f t="shared" ca="1" si="790"/>
        <v/>
      </c>
      <c r="T23" s="79" t="str">
        <f t="shared" ca="1" si="3"/>
        <v/>
      </c>
      <c r="U23" s="50" t="str">
        <f t="shared" ca="1" si="4"/>
        <v/>
      </c>
      <c r="V23" s="81" t="str">
        <f t="shared" ca="1" si="5"/>
        <v/>
      </c>
      <c r="W23" s="81" t="str">
        <f t="shared" ca="1" si="6"/>
        <v/>
      </c>
      <c r="X23" s="81" t="str">
        <f t="shared" ca="1" si="7"/>
        <v/>
      </c>
      <c r="Y23" s="81" t="str">
        <f t="shared" ca="1" si="8"/>
        <v/>
      </c>
      <c r="Z23" s="81" t="str">
        <f t="shared" ca="1" si="9"/>
        <v/>
      </c>
      <c r="AA23" s="81" t="str">
        <f t="shared" ca="1" si="10"/>
        <v/>
      </c>
      <c r="AB23" s="81" t="str">
        <f t="shared" ca="1" si="11"/>
        <v/>
      </c>
      <c r="AC23" s="81" t="str">
        <f t="shared" ca="1" si="12"/>
        <v/>
      </c>
      <c r="AD23" s="51" t="str">
        <f t="shared" ca="1" si="13"/>
        <v/>
      </c>
      <c r="AE23" s="80" t="str">
        <f t="shared" ca="1" si="14"/>
        <v/>
      </c>
      <c r="AF23" s="82" t="str">
        <f t="shared" ca="1" si="15"/>
        <v/>
      </c>
      <c r="AG23" s="83" t="str">
        <f t="shared" ca="1" si="16"/>
        <v/>
      </c>
      <c r="AH23" s="79" t="str">
        <f t="shared" ca="1" si="17"/>
        <v/>
      </c>
      <c r="AI23" s="50" t="str">
        <f t="shared" ca="1" si="18"/>
        <v/>
      </c>
      <c r="AJ23" s="81" t="str">
        <f t="shared" ca="1" si="19"/>
        <v/>
      </c>
      <c r="AK23" s="81" t="str">
        <f t="shared" ca="1" si="20"/>
        <v/>
      </c>
      <c r="AL23" s="81" t="str">
        <f t="shared" ca="1" si="21"/>
        <v/>
      </c>
      <c r="AM23" s="81" t="str">
        <f t="shared" ca="1" si="22"/>
        <v/>
      </c>
      <c r="AN23" s="81" t="str">
        <f t="shared" ca="1" si="23"/>
        <v/>
      </c>
      <c r="AO23" s="81" t="str">
        <f t="shared" ca="1" si="24"/>
        <v/>
      </c>
      <c r="AP23" s="81" t="str">
        <f t="shared" ca="1" si="25"/>
        <v/>
      </c>
      <c r="AQ23" s="81" t="str">
        <f t="shared" ca="1" si="26"/>
        <v/>
      </c>
      <c r="AR23" s="51" t="str">
        <f t="shared" ca="1" si="27"/>
        <v/>
      </c>
      <c r="AS23" s="80" t="str">
        <f t="shared" ca="1" si="28"/>
        <v/>
      </c>
      <c r="AT23" s="82" t="str">
        <f t="shared" ca="1" si="29"/>
        <v/>
      </c>
      <c r="AU23" s="83" t="str">
        <f t="shared" ca="1" si="30"/>
        <v/>
      </c>
      <c r="AV23" s="79" t="str">
        <f t="shared" ca="1" si="31"/>
        <v/>
      </c>
      <c r="AW23" s="50" t="str">
        <f t="shared" ca="1" si="32"/>
        <v/>
      </c>
      <c r="AX23" s="81" t="str">
        <f t="shared" ca="1" si="33"/>
        <v/>
      </c>
      <c r="AY23" s="81" t="str">
        <f t="shared" ca="1" si="34"/>
        <v/>
      </c>
      <c r="AZ23" s="81" t="str">
        <f t="shared" ca="1" si="35"/>
        <v/>
      </c>
      <c r="BA23" s="81" t="str">
        <f t="shared" ca="1" si="36"/>
        <v/>
      </c>
      <c r="BB23" s="81" t="str">
        <f t="shared" ca="1" si="37"/>
        <v/>
      </c>
      <c r="BC23" s="81" t="str">
        <f t="shared" ca="1" si="38"/>
        <v/>
      </c>
      <c r="BD23" s="81" t="str">
        <f t="shared" ca="1" si="39"/>
        <v/>
      </c>
      <c r="BE23" s="81" t="str">
        <f t="shared" ca="1" si="40"/>
        <v/>
      </c>
      <c r="BF23" s="51" t="str">
        <f t="shared" ca="1" si="41"/>
        <v/>
      </c>
      <c r="BG23" s="80" t="str">
        <f t="shared" ca="1" si="42"/>
        <v/>
      </c>
      <c r="BH23" s="82" t="str">
        <f t="shared" ca="1" si="43"/>
        <v/>
      </c>
      <c r="BI23" s="83" t="str">
        <f t="shared" ca="1" si="44"/>
        <v/>
      </c>
      <c r="BJ23" s="79" t="str">
        <f t="shared" ref="BJ23:CZ36" ca="1" si="791">IFERROR((VLOOKUP($B23,INDIRECT("'"&amp;TEXT(BJ$5,"dd-mm-yy")&amp;"'!$B$8:$AI$1000"),13,0)=$F$6)*1,"")</f>
        <v/>
      </c>
      <c r="BK23" s="50" t="str">
        <f t="shared" ref="BK23:CM36" ca="1" si="792">IFERROR((VLOOKUP($B23,INDIRECT("'"&amp;TEXT(BJ$5,"dd-mm-yy")&amp;"'!$B$8:$AI$1000"),13,0)=$G$6)*1,"")</f>
        <v/>
      </c>
      <c r="BL23" s="81" t="str">
        <f t="shared" ca="1" si="47"/>
        <v/>
      </c>
      <c r="BM23" s="81" t="str">
        <f t="shared" ca="1" si="48"/>
        <v/>
      </c>
      <c r="BN23" s="81" t="str">
        <f t="shared" ca="1" si="49"/>
        <v/>
      </c>
      <c r="BO23" s="81" t="str">
        <f t="shared" ca="1" si="50"/>
        <v/>
      </c>
      <c r="BP23" s="81" t="str">
        <f t="shared" ca="1" si="51"/>
        <v/>
      </c>
      <c r="BQ23" s="81" t="str">
        <f t="shared" ca="1" si="52"/>
        <v/>
      </c>
      <c r="BR23" s="81" t="str">
        <f t="shared" ca="1" si="53"/>
        <v/>
      </c>
      <c r="BS23" s="81" t="str">
        <f t="shared" ca="1" si="54"/>
        <v/>
      </c>
      <c r="BT23" s="51" t="str">
        <f t="shared" ca="1" si="55"/>
        <v/>
      </c>
      <c r="BU23" s="80" t="str">
        <f t="shared" ca="1" si="56"/>
        <v/>
      </c>
      <c r="BV23" s="82" t="str">
        <f t="shared" ca="1" si="57"/>
        <v/>
      </c>
      <c r="BW23" s="83" t="str">
        <f t="shared" ca="1" si="58"/>
        <v/>
      </c>
      <c r="BX23" s="79" t="str">
        <f t="shared" ca="1" si="791"/>
        <v/>
      </c>
      <c r="BY23" s="50" t="str">
        <f t="shared" ca="1" si="792"/>
        <v/>
      </c>
      <c r="BZ23" s="81" t="str">
        <f t="shared" ca="1" si="59"/>
        <v/>
      </c>
      <c r="CA23" s="81" t="str">
        <f t="shared" ca="1" si="60"/>
        <v/>
      </c>
      <c r="CB23" s="81" t="str">
        <f t="shared" ca="1" si="61"/>
        <v/>
      </c>
      <c r="CC23" s="81" t="str">
        <f t="shared" ca="1" si="62"/>
        <v/>
      </c>
      <c r="CD23" s="81" t="str">
        <f t="shared" ca="1" si="63"/>
        <v/>
      </c>
      <c r="CE23" s="81" t="str">
        <f t="shared" ca="1" si="64"/>
        <v/>
      </c>
      <c r="CF23" s="81" t="str">
        <f t="shared" ca="1" si="65"/>
        <v/>
      </c>
      <c r="CG23" s="81" t="str">
        <f t="shared" ca="1" si="66"/>
        <v/>
      </c>
      <c r="CH23" s="51" t="str">
        <f t="shared" ca="1" si="67"/>
        <v/>
      </c>
      <c r="CI23" s="80" t="str">
        <f t="shared" ca="1" si="68"/>
        <v/>
      </c>
      <c r="CJ23" s="82" t="str">
        <f t="shared" ca="1" si="69"/>
        <v/>
      </c>
      <c r="CK23" s="83" t="str">
        <f t="shared" ca="1" si="70"/>
        <v/>
      </c>
      <c r="CL23" s="79" t="str">
        <f t="shared" ca="1" si="791"/>
        <v/>
      </c>
      <c r="CM23" s="50" t="str">
        <f t="shared" ca="1" si="792"/>
        <v/>
      </c>
      <c r="CN23" s="81" t="str">
        <f t="shared" ca="1" si="71"/>
        <v/>
      </c>
      <c r="CO23" s="81" t="str">
        <f t="shared" ca="1" si="72"/>
        <v/>
      </c>
      <c r="CP23" s="81" t="str">
        <f t="shared" ca="1" si="73"/>
        <v/>
      </c>
      <c r="CQ23" s="81" t="str">
        <f t="shared" ca="1" si="74"/>
        <v/>
      </c>
      <c r="CR23" s="81" t="str">
        <f t="shared" ca="1" si="75"/>
        <v/>
      </c>
      <c r="CS23" s="81" t="str">
        <f t="shared" ca="1" si="76"/>
        <v/>
      </c>
      <c r="CT23" s="81" t="str">
        <f t="shared" ca="1" si="77"/>
        <v/>
      </c>
      <c r="CU23" s="81" t="str">
        <f t="shared" ca="1" si="78"/>
        <v/>
      </c>
      <c r="CV23" s="51" t="str">
        <f t="shared" ca="1" si="79"/>
        <v/>
      </c>
      <c r="CW23" s="80" t="str">
        <f t="shared" ca="1" si="80"/>
        <v/>
      </c>
      <c r="CX23" s="82" t="str">
        <f t="shared" ca="1" si="81"/>
        <v/>
      </c>
      <c r="CY23" s="83" t="str">
        <f t="shared" ca="1" si="82"/>
        <v/>
      </c>
      <c r="CZ23" s="79" t="str">
        <f t="shared" ca="1" si="791"/>
        <v/>
      </c>
      <c r="DA23" s="50" t="str">
        <f t="shared" ref="DA23" ca="1" si="793">IFERROR((VLOOKUP($B23,INDIRECT("'"&amp;TEXT(CZ$5,"dd-mm-yy")&amp;"'!$B$8:$AI$1000"),13,0)=$G$6)*1,"")</f>
        <v/>
      </c>
      <c r="DB23" s="81" t="str">
        <f t="shared" ca="1" si="84"/>
        <v/>
      </c>
      <c r="DC23" s="81" t="str">
        <f t="shared" ca="1" si="85"/>
        <v/>
      </c>
      <c r="DD23" s="81" t="str">
        <f t="shared" ca="1" si="86"/>
        <v/>
      </c>
      <c r="DE23" s="81" t="str">
        <f t="shared" ca="1" si="87"/>
        <v/>
      </c>
      <c r="DF23" s="81" t="str">
        <f t="shared" ca="1" si="88"/>
        <v/>
      </c>
      <c r="DG23" s="81" t="str">
        <f t="shared" ca="1" si="89"/>
        <v/>
      </c>
      <c r="DH23" s="81" t="str">
        <f t="shared" ca="1" si="90"/>
        <v/>
      </c>
      <c r="DI23" s="81" t="str">
        <f t="shared" ca="1" si="91"/>
        <v/>
      </c>
      <c r="DJ23" s="51" t="str">
        <f t="shared" ca="1" si="92"/>
        <v/>
      </c>
      <c r="DK23" s="80" t="str">
        <f t="shared" ca="1" si="93"/>
        <v/>
      </c>
      <c r="DL23" s="82" t="str">
        <f t="shared" ca="1" si="94"/>
        <v/>
      </c>
      <c r="DM23" s="83" t="str">
        <f t="shared" ca="1" si="95"/>
        <v/>
      </c>
      <c r="DN23" s="79" t="str">
        <f t="shared" ref="CZ23:FD36" ca="1" si="794">IFERROR((VLOOKUP($B23,INDIRECT("'"&amp;TEXT(DN$5,"dd-mm-yy")&amp;"'!$B$8:$AI$1000"),13,0)=$F$6)*1,"")</f>
        <v/>
      </c>
      <c r="DO23" s="50" t="str">
        <f t="shared" ref="DO23" ca="1" si="795">IFERROR((VLOOKUP($B23,INDIRECT("'"&amp;TEXT(DN$5,"dd-mm-yy")&amp;"'!$B$8:$AI$1000"),13,0)=$G$6)*1,"")</f>
        <v/>
      </c>
      <c r="DP23" s="81" t="str">
        <f t="shared" ca="1" si="98"/>
        <v/>
      </c>
      <c r="DQ23" s="81" t="str">
        <f t="shared" ca="1" si="99"/>
        <v/>
      </c>
      <c r="DR23" s="81" t="str">
        <f t="shared" ca="1" si="100"/>
        <v/>
      </c>
      <c r="DS23" s="81" t="str">
        <f t="shared" ca="1" si="101"/>
        <v/>
      </c>
      <c r="DT23" s="81" t="str">
        <f t="shared" ca="1" si="102"/>
        <v/>
      </c>
      <c r="DU23" s="81" t="str">
        <f t="shared" ca="1" si="103"/>
        <v/>
      </c>
      <c r="DV23" s="81" t="str">
        <f t="shared" ca="1" si="104"/>
        <v/>
      </c>
      <c r="DW23" s="81" t="str">
        <f t="shared" ca="1" si="105"/>
        <v/>
      </c>
      <c r="DX23" s="51" t="str">
        <f t="shared" ca="1" si="106"/>
        <v/>
      </c>
      <c r="DY23" s="80" t="str">
        <f t="shared" ca="1" si="107"/>
        <v/>
      </c>
      <c r="DZ23" s="82" t="str">
        <f t="shared" ca="1" si="108"/>
        <v/>
      </c>
      <c r="EA23" s="83" t="str">
        <f t="shared" ca="1" si="109"/>
        <v/>
      </c>
      <c r="EB23" s="79" t="str">
        <f t="shared" ca="1" si="794"/>
        <v/>
      </c>
      <c r="EC23" s="50" t="str">
        <f t="shared" ref="EC23" ca="1" si="796">IFERROR((VLOOKUP($B23,INDIRECT("'"&amp;TEXT(EB$5,"dd-mm-yy")&amp;"'!$B$8:$AI$1000"),13,0)=$G$6)*1,"")</f>
        <v/>
      </c>
      <c r="ED23" s="81" t="str">
        <f t="shared" ca="1" si="111"/>
        <v/>
      </c>
      <c r="EE23" s="81" t="str">
        <f t="shared" ca="1" si="112"/>
        <v/>
      </c>
      <c r="EF23" s="81" t="str">
        <f t="shared" ca="1" si="113"/>
        <v/>
      </c>
      <c r="EG23" s="81" t="str">
        <f t="shared" ca="1" si="114"/>
        <v/>
      </c>
      <c r="EH23" s="81" t="str">
        <f t="shared" ca="1" si="115"/>
        <v/>
      </c>
      <c r="EI23" s="81" t="str">
        <f t="shared" ca="1" si="116"/>
        <v/>
      </c>
      <c r="EJ23" s="81" t="str">
        <f t="shared" ca="1" si="117"/>
        <v/>
      </c>
      <c r="EK23" s="81" t="str">
        <f t="shared" ca="1" si="118"/>
        <v/>
      </c>
      <c r="EL23" s="51" t="str">
        <f t="shared" ca="1" si="119"/>
        <v/>
      </c>
      <c r="EM23" s="80" t="str">
        <f t="shared" ca="1" si="120"/>
        <v/>
      </c>
      <c r="EN23" s="82" t="str">
        <f t="shared" ca="1" si="121"/>
        <v/>
      </c>
      <c r="EO23" s="83" t="str">
        <f t="shared" ca="1" si="122"/>
        <v/>
      </c>
      <c r="EP23" s="79" t="str">
        <f t="shared" ca="1" si="794"/>
        <v/>
      </c>
      <c r="EQ23" s="50" t="str">
        <f t="shared" ref="EQ23" ca="1" si="797">IFERROR((VLOOKUP($B23,INDIRECT("'"&amp;TEXT(EP$5,"dd-mm-yy")&amp;"'!$B$8:$AI$1000"),13,0)=$G$6)*1,"")</f>
        <v/>
      </c>
      <c r="ER23" s="81" t="str">
        <f t="shared" ca="1" si="124"/>
        <v/>
      </c>
      <c r="ES23" s="81" t="str">
        <f t="shared" ca="1" si="125"/>
        <v/>
      </c>
      <c r="ET23" s="81" t="str">
        <f t="shared" ca="1" si="126"/>
        <v/>
      </c>
      <c r="EU23" s="81" t="str">
        <f t="shared" ca="1" si="127"/>
        <v/>
      </c>
      <c r="EV23" s="81" t="str">
        <f t="shared" ca="1" si="128"/>
        <v/>
      </c>
      <c r="EW23" s="81" t="str">
        <f t="shared" ca="1" si="129"/>
        <v/>
      </c>
      <c r="EX23" s="81" t="str">
        <f t="shared" ca="1" si="130"/>
        <v/>
      </c>
      <c r="EY23" s="81" t="str">
        <f t="shared" ca="1" si="131"/>
        <v/>
      </c>
      <c r="EZ23" s="51" t="str">
        <f t="shared" ca="1" si="132"/>
        <v/>
      </c>
      <c r="FA23" s="80" t="str">
        <f t="shared" ca="1" si="133"/>
        <v/>
      </c>
      <c r="FB23" s="82" t="str">
        <f t="shared" ca="1" si="134"/>
        <v/>
      </c>
      <c r="FC23" s="83" t="str">
        <f t="shared" ca="1" si="135"/>
        <v/>
      </c>
      <c r="FD23" s="79" t="str">
        <f t="shared" ca="1" si="794"/>
        <v/>
      </c>
      <c r="FE23" s="50" t="str">
        <f t="shared" ref="FE23" ca="1" si="798">IFERROR((VLOOKUP($B23,INDIRECT("'"&amp;TEXT(FD$5,"dd-mm-yy")&amp;"'!$B$8:$AI$1000"),13,0)=$G$6)*1,"")</f>
        <v/>
      </c>
      <c r="FF23" s="81" t="str">
        <f t="shared" ca="1" si="137"/>
        <v/>
      </c>
      <c r="FG23" s="81" t="str">
        <f t="shared" ca="1" si="138"/>
        <v/>
      </c>
      <c r="FH23" s="81" t="str">
        <f t="shared" ca="1" si="139"/>
        <v/>
      </c>
      <c r="FI23" s="81" t="str">
        <f t="shared" ca="1" si="140"/>
        <v/>
      </c>
      <c r="FJ23" s="81" t="str">
        <f t="shared" ca="1" si="141"/>
        <v/>
      </c>
      <c r="FK23" s="81" t="str">
        <f t="shared" ca="1" si="142"/>
        <v/>
      </c>
      <c r="FL23" s="81" t="str">
        <f t="shared" ca="1" si="143"/>
        <v/>
      </c>
      <c r="FM23" s="81" t="str">
        <f t="shared" ca="1" si="144"/>
        <v/>
      </c>
      <c r="FN23" s="51" t="str">
        <f t="shared" ca="1" si="145"/>
        <v/>
      </c>
      <c r="FO23" s="80" t="str">
        <f t="shared" ca="1" si="146"/>
        <v/>
      </c>
      <c r="FP23" s="82" t="str">
        <f t="shared" ca="1" si="147"/>
        <v/>
      </c>
      <c r="FQ23" s="83" t="str">
        <f t="shared" ca="1" si="148"/>
        <v/>
      </c>
      <c r="FR23" s="79" t="str">
        <f t="shared" ca="1" si="417"/>
        <v/>
      </c>
      <c r="FS23" s="50" t="str">
        <f t="shared" ref="FS23" ca="1" si="799">IFERROR((VLOOKUP($B23,INDIRECT("'"&amp;TEXT(FR$5,"dd-mm-yy")&amp;"'!$B$8:$AI$1000"),13,0)=$G$6)*1,"")</f>
        <v/>
      </c>
      <c r="FT23" s="81" t="str">
        <f t="shared" ca="1" si="151"/>
        <v/>
      </c>
      <c r="FU23" s="81" t="str">
        <f t="shared" ca="1" si="152"/>
        <v/>
      </c>
      <c r="FV23" s="81" t="str">
        <f t="shared" ca="1" si="153"/>
        <v/>
      </c>
      <c r="FW23" s="81" t="str">
        <f t="shared" ca="1" si="154"/>
        <v/>
      </c>
      <c r="FX23" s="81" t="str">
        <f t="shared" ca="1" si="155"/>
        <v/>
      </c>
      <c r="FY23" s="81" t="str">
        <f t="shared" ca="1" si="156"/>
        <v/>
      </c>
      <c r="FZ23" s="81" t="str">
        <f t="shared" ca="1" si="157"/>
        <v/>
      </c>
      <c r="GA23" s="81" t="str">
        <f t="shared" ca="1" si="158"/>
        <v/>
      </c>
      <c r="GB23" s="51" t="str">
        <f t="shared" ca="1" si="159"/>
        <v/>
      </c>
      <c r="GC23" s="80" t="str">
        <f t="shared" ca="1" si="160"/>
        <v/>
      </c>
      <c r="GD23" s="82" t="str">
        <f t="shared" ca="1" si="161"/>
        <v/>
      </c>
      <c r="GE23" s="83" t="str">
        <f t="shared" ca="1" si="162"/>
        <v/>
      </c>
      <c r="GF23" s="79" t="str">
        <f t="shared" ca="1" si="417"/>
        <v/>
      </c>
      <c r="GG23" s="50" t="str">
        <f t="shared" ref="GG23" ca="1" si="800">IFERROR((VLOOKUP($B23,INDIRECT("'"&amp;TEXT(GF$5,"dd-mm-yy")&amp;"'!$B$8:$AI$1000"),13,0)=$G$6)*1,"")</f>
        <v/>
      </c>
      <c r="GH23" s="81" t="str">
        <f t="shared" ca="1" si="164"/>
        <v/>
      </c>
      <c r="GI23" s="81" t="str">
        <f t="shared" ca="1" si="165"/>
        <v/>
      </c>
      <c r="GJ23" s="81" t="str">
        <f t="shared" ca="1" si="166"/>
        <v/>
      </c>
      <c r="GK23" s="81" t="str">
        <f t="shared" ca="1" si="167"/>
        <v/>
      </c>
      <c r="GL23" s="81" t="str">
        <f t="shared" ca="1" si="168"/>
        <v/>
      </c>
      <c r="GM23" s="81" t="str">
        <f t="shared" ca="1" si="169"/>
        <v/>
      </c>
      <c r="GN23" s="81" t="str">
        <f t="shared" ca="1" si="170"/>
        <v/>
      </c>
      <c r="GO23" s="81" t="str">
        <f t="shared" ca="1" si="171"/>
        <v/>
      </c>
      <c r="GP23" s="51" t="str">
        <f t="shared" ca="1" si="172"/>
        <v/>
      </c>
      <c r="GQ23" s="80" t="str">
        <f t="shared" ca="1" si="173"/>
        <v/>
      </c>
      <c r="GR23" s="82" t="str">
        <f t="shared" ca="1" si="174"/>
        <v/>
      </c>
      <c r="GS23" s="83" t="str">
        <f t="shared" ca="1" si="175"/>
        <v/>
      </c>
      <c r="GT23" s="79" t="str">
        <f t="shared" ca="1" si="417"/>
        <v/>
      </c>
      <c r="GU23" s="50" t="str">
        <f t="shared" ref="GU23" ca="1" si="801">IFERROR((VLOOKUP($B23,INDIRECT("'"&amp;TEXT(GT$5,"dd-mm-yy")&amp;"'!$B$8:$AI$1000"),13,0)=$G$6)*1,"")</f>
        <v/>
      </c>
      <c r="GV23" s="81" t="str">
        <f t="shared" ca="1" si="177"/>
        <v/>
      </c>
      <c r="GW23" s="81" t="str">
        <f t="shared" ca="1" si="178"/>
        <v/>
      </c>
      <c r="GX23" s="81" t="str">
        <f t="shared" ca="1" si="179"/>
        <v/>
      </c>
      <c r="GY23" s="81" t="str">
        <f t="shared" ca="1" si="180"/>
        <v/>
      </c>
      <c r="GZ23" s="81" t="str">
        <f t="shared" ca="1" si="181"/>
        <v/>
      </c>
      <c r="HA23" s="81" t="str">
        <f t="shared" ca="1" si="182"/>
        <v/>
      </c>
      <c r="HB23" s="81" t="str">
        <f t="shared" ca="1" si="183"/>
        <v/>
      </c>
      <c r="HC23" s="81" t="str">
        <f t="shared" ca="1" si="184"/>
        <v/>
      </c>
      <c r="HD23" s="51" t="str">
        <f t="shared" ca="1" si="185"/>
        <v/>
      </c>
      <c r="HE23" s="80" t="str">
        <f t="shared" ca="1" si="186"/>
        <v/>
      </c>
      <c r="HF23" s="82" t="str">
        <f t="shared" ca="1" si="187"/>
        <v/>
      </c>
      <c r="HG23" s="83" t="str">
        <f t="shared" ca="1" si="188"/>
        <v/>
      </c>
      <c r="HH23" s="79" t="str">
        <f t="shared" ca="1" si="417"/>
        <v/>
      </c>
      <c r="HI23" s="50" t="str">
        <f t="shared" ref="HI23" ca="1" si="802">IFERROR((VLOOKUP($B23,INDIRECT("'"&amp;TEXT(HH$5,"dd-mm-yy")&amp;"'!$B$8:$AI$1000"),13,0)=$G$6)*1,"")</f>
        <v/>
      </c>
      <c r="HJ23" s="81" t="str">
        <f t="shared" ca="1" si="190"/>
        <v/>
      </c>
      <c r="HK23" s="81" t="str">
        <f t="shared" ca="1" si="191"/>
        <v/>
      </c>
      <c r="HL23" s="81" t="str">
        <f t="shared" ca="1" si="192"/>
        <v/>
      </c>
      <c r="HM23" s="81" t="str">
        <f t="shared" ca="1" si="193"/>
        <v/>
      </c>
      <c r="HN23" s="81" t="str">
        <f t="shared" ca="1" si="194"/>
        <v/>
      </c>
      <c r="HO23" s="81" t="str">
        <f t="shared" ca="1" si="195"/>
        <v/>
      </c>
      <c r="HP23" s="81" t="str">
        <f t="shared" ca="1" si="196"/>
        <v/>
      </c>
      <c r="HQ23" s="81" t="str">
        <f t="shared" ca="1" si="197"/>
        <v/>
      </c>
      <c r="HR23" s="51" t="str">
        <f t="shared" ca="1" si="198"/>
        <v/>
      </c>
      <c r="HS23" s="80" t="str">
        <f t="shared" ca="1" si="199"/>
        <v/>
      </c>
      <c r="HT23" s="82" t="str">
        <f t="shared" ca="1" si="200"/>
        <v/>
      </c>
      <c r="HU23" s="83" t="str">
        <f t="shared" ca="1" si="201"/>
        <v/>
      </c>
      <c r="HV23" s="79" t="str">
        <f t="shared" ref="HV23:JZ36" ca="1" si="803">IFERROR((VLOOKUP($B23,INDIRECT("'"&amp;TEXT(HV$5,"dd-mm-yy")&amp;"'!$B$8:$AI$1000"),13,0)=$F$6)*1,"")</f>
        <v/>
      </c>
      <c r="HW23" s="50" t="str">
        <f t="shared" ref="HW23" ca="1" si="804">IFERROR((VLOOKUP($B23,INDIRECT("'"&amp;TEXT(HV$5,"dd-mm-yy")&amp;"'!$B$8:$AI$1000"),13,0)=$G$6)*1,"")</f>
        <v/>
      </c>
      <c r="HX23" s="81" t="str">
        <f t="shared" ca="1" si="203"/>
        <v/>
      </c>
      <c r="HY23" s="81" t="str">
        <f t="shared" ca="1" si="204"/>
        <v/>
      </c>
      <c r="HZ23" s="81" t="str">
        <f t="shared" ca="1" si="205"/>
        <v/>
      </c>
      <c r="IA23" s="81" t="str">
        <f t="shared" ca="1" si="206"/>
        <v/>
      </c>
      <c r="IB23" s="81" t="str">
        <f t="shared" ca="1" si="207"/>
        <v/>
      </c>
      <c r="IC23" s="81" t="str">
        <f t="shared" ca="1" si="208"/>
        <v/>
      </c>
      <c r="ID23" s="81" t="str">
        <f t="shared" ca="1" si="209"/>
        <v/>
      </c>
      <c r="IE23" s="81" t="str">
        <f t="shared" ca="1" si="210"/>
        <v/>
      </c>
      <c r="IF23" s="51" t="str">
        <f t="shared" ca="1" si="211"/>
        <v/>
      </c>
      <c r="IG23" s="80" t="str">
        <f t="shared" ca="1" si="212"/>
        <v/>
      </c>
      <c r="IH23" s="82" t="str">
        <f t="shared" ca="1" si="213"/>
        <v/>
      </c>
      <c r="II23" s="83" t="str">
        <f t="shared" ca="1" si="214"/>
        <v/>
      </c>
      <c r="IJ23" s="79" t="str">
        <f t="shared" ca="1" si="803"/>
        <v/>
      </c>
      <c r="IK23" s="50" t="str">
        <f t="shared" ref="IK23" ca="1" si="805">IFERROR((VLOOKUP($B23,INDIRECT("'"&amp;TEXT(IJ$5,"dd-mm-yy")&amp;"'!$B$8:$AI$1000"),13,0)=$G$6)*1,"")</f>
        <v/>
      </c>
      <c r="IL23" s="81" t="str">
        <f t="shared" ca="1" si="217"/>
        <v/>
      </c>
      <c r="IM23" s="81" t="str">
        <f t="shared" ca="1" si="218"/>
        <v/>
      </c>
      <c r="IN23" s="81" t="str">
        <f t="shared" ca="1" si="219"/>
        <v/>
      </c>
      <c r="IO23" s="81" t="str">
        <f t="shared" ca="1" si="220"/>
        <v/>
      </c>
      <c r="IP23" s="81" t="str">
        <f t="shared" ca="1" si="221"/>
        <v/>
      </c>
      <c r="IQ23" s="81" t="str">
        <f t="shared" ca="1" si="222"/>
        <v/>
      </c>
      <c r="IR23" s="81" t="str">
        <f t="shared" ca="1" si="223"/>
        <v/>
      </c>
      <c r="IS23" s="81" t="str">
        <f t="shared" ca="1" si="224"/>
        <v/>
      </c>
      <c r="IT23" s="51" t="str">
        <f t="shared" ca="1" si="225"/>
        <v/>
      </c>
      <c r="IU23" s="80" t="str">
        <f t="shared" ca="1" si="226"/>
        <v/>
      </c>
      <c r="IV23" s="82" t="str">
        <f t="shared" ca="1" si="227"/>
        <v/>
      </c>
      <c r="IW23" s="83" t="str">
        <f t="shared" ca="1" si="228"/>
        <v/>
      </c>
      <c r="IX23" s="79" t="str">
        <f t="shared" ca="1" si="803"/>
        <v/>
      </c>
      <c r="IY23" s="50" t="str">
        <f t="shared" ref="IY23" ca="1" si="806">IFERROR((VLOOKUP($B23,INDIRECT("'"&amp;TEXT(IX$5,"dd-mm-yy")&amp;"'!$B$8:$AI$1000"),13,0)=$G$6)*1,"")</f>
        <v/>
      </c>
      <c r="IZ23" s="81" t="str">
        <f t="shared" ca="1" si="230"/>
        <v/>
      </c>
      <c r="JA23" s="81" t="str">
        <f t="shared" ca="1" si="231"/>
        <v/>
      </c>
      <c r="JB23" s="81" t="str">
        <f t="shared" ca="1" si="232"/>
        <v/>
      </c>
      <c r="JC23" s="81" t="str">
        <f t="shared" ca="1" si="233"/>
        <v/>
      </c>
      <c r="JD23" s="81" t="str">
        <f t="shared" ca="1" si="234"/>
        <v/>
      </c>
      <c r="JE23" s="81" t="str">
        <f t="shared" ca="1" si="235"/>
        <v/>
      </c>
      <c r="JF23" s="81" t="str">
        <f t="shared" ca="1" si="236"/>
        <v/>
      </c>
      <c r="JG23" s="81" t="str">
        <f t="shared" ca="1" si="237"/>
        <v/>
      </c>
      <c r="JH23" s="51" t="str">
        <f t="shared" ca="1" si="238"/>
        <v/>
      </c>
      <c r="JI23" s="80" t="str">
        <f t="shared" ca="1" si="239"/>
        <v/>
      </c>
      <c r="JJ23" s="82" t="str">
        <f t="shared" ca="1" si="240"/>
        <v/>
      </c>
      <c r="JK23" s="83" t="str">
        <f t="shared" ca="1" si="241"/>
        <v/>
      </c>
      <c r="JL23" s="79" t="str">
        <f t="shared" ca="1" si="803"/>
        <v/>
      </c>
      <c r="JM23" s="50" t="str">
        <f t="shared" ref="JM23" ca="1" si="807">IFERROR((VLOOKUP($B23,INDIRECT("'"&amp;TEXT(JL$5,"dd-mm-yy")&amp;"'!$B$8:$AI$1000"),13,0)=$G$6)*1,"")</f>
        <v/>
      </c>
      <c r="JN23" s="81" t="str">
        <f t="shared" ca="1" si="243"/>
        <v/>
      </c>
      <c r="JO23" s="81" t="str">
        <f t="shared" ca="1" si="244"/>
        <v/>
      </c>
      <c r="JP23" s="81" t="str">
        <f t="shared" ca="1" si="245"/>
        <v/>
      </c>
      <c r="JQ23" s="81" t="str">
        <f t="shared" ca="1" si="246"/>
        <v/>
      </c>
      <c r="JR23" s="81" t="str">
        <f t="shared" ca="1" si="247"/>
        <v/>
      </c>
      <c r="JS23" s="81" t="str">
        <f t="shared" ca="1" si="248"/>
        <v/>
      </c>
      <c r="JT23" s="81" t="str">
        <f t="shared" ca="1" si="249"/>
        <v/>
      </c>
      <c r="JU23" s="81" t="str">
        <f t="shared" ca="1" si="250"/>
        <v/>
      </c>
      <c r="JV23" s="51" t="str">
        <f t="shared" ca="1" si="251"/>
        <v/>
      </c>
      <c r="JW23" s="80" t="str">
        <f t="shared" ca="1" si="252"/>
        <v/>
      </c>
      <c r="JX23" s="82" t="str">
        <f t="shared" ca="1" si="253"/>
        <v/>
      </c>
      <c r="JY23" s="83" t="str">
        <f t="shared" ca="1" si="254"/>
        <v/>
      </c>
      <c r="JZ23" s="79" t="str">
        <f t="shared" ca="1" si="803"/>
        <v/>
      </c>
      <c r="KA23" s="50" t="str">
        <f t="shared" ref="KA23" ca="1" si="808">IFERROR((VLOOKUP($B23,INDIRECT("'"&amp;TEXT(JZ$5,"dd-mm-yy")&amp;"'!$B$8:$AI$1000"),13,0)=$G$6)*1,"")</f>
        <v/>
      </c>
      <c r="KB23" s="81" t="str">
        <f t="shared" ca="1" si="256"/>
        <v/>
      </c>
      <c r="KC23" s="81" t="str">
        <f t="shared" ca="1" si="257"/>
        <v/>
      </c>
      <c r="KD23" s="81" t="str">
        <f t="shared" ca="1" si="258"/>
        <v/>
      </c>
      <c r="KE23" s="81" t="str">
        <f t="shared" ca="1" si="259"/>
        <v/>
      </c>
      <c r="KF23" s="81" t="str">
        <f t="shared" ca="1" si="260"/>
        <v/>
      </c>
      <c r="KG23" s="81" t="str">
        <f t="shared" ca="1" si="261"/>
        <v/>
      </c>
      <c r="KH23" s="81" t="str">
        <f t="shared" ca="1" si="262"/>
        <v/>
      </c>
      <c r="KI23" s="81" t="str">
        <f t="shared" ca="1" si="263"/>
        <v/>
      </c>
      <c r="KJ23" s="51" t="str">
        <f t="shared" ca="1" si="264"/>
        <v/>
      </c>
      <c r="KK23" s="80" t="str">
        <f t="shared" ca="1" si="265"/>
        <v/>
      </c>
      <c r="KL23" s="82" t="str">
        <f t="shared" ca="1" si="266"/>
        <v/>
      </c>
      <c r="KM23" s="83" t="str">
        <f t="shared" ca="1" si="267"/>
        <v/>
      </c>
      <c r="KN23" s="79" t="str">
        <f t="shared" ca="1" si="428"/>
        <v/>
      </c>
      <c r="KO23" s="50" t="str">
        <f t="shared" ref="KO23" ca="1" si="809">IFERROR((VLOOKUP($B23,INDIRECT("'"&amp;TEXT(KN$5,"dd-mm-yy")&amp;"'!$B$8:$AI$1000"),13,0)=$G$6)*1,"")</f>
        <v/>
      </c>
      <c r="KP23" s="81" t="str">
        <f t="shared" ca="1" si="269"/>
        <v/>
      </c>
      <c r="KQ23" s="81" t="str">
        <f t="shared" ca="1" si="270"/>
        <v/>
      </c>
      <c r="KR23" s="81" t="str">
        <f t="shared" ca="1" si="271"/>
        <v/>
      </c>
      <c r="KS23" s="81" t="str">
        <f t="shared" ca="1" si="272"/>
        <v/>
      </c>
      <c r="KT23" s="81" t="str">
        <f t="shared" ca="1" si="273"/>
        <v/>
      </c>
      <c r="KU23" s="81" t="str">
        <f t="shared" ca="1" si="274"/>
        <v/>
      </c>
      <c r="KV23" s="81" t="str">
        <f t="shared" ca="1" si="275"/>
        <v/>
      </c>
      <c r="KW23" s="81" t="str">
        <f t="shared" ca="1" si="276"/>
        <v/>
      </c>
      <c r="KX23" s="51" t="str">
        <f t="shared" ca="1" si="277"/>
        <v/>
      </c>
      <c r="KY23" s="80" t="str">
        <f t="shared" ca="1" si="278"/>
        <v/>
      </c>
      <c r="KZ23" s="82" t="str">
        <f t="shared" ca="1" si="279"/>
        <v/>
      </c>
      <c r="LA23" s="83" t="str">
        <f t="shared" ca="1" si="280"/>
        <v/>
      </c>
      <c r="LB23" s="79" t="str">
        <f t="shared" ca="1" si="428"/>
        <v/>
      </c>
      <c r="LC23" s="50" t="str">
        <f t="shared" ref="LC23" ca="1" si="810">IFERROR((VLOOKUP($B23,INDIRECT("'"&amp;TEXT(LB$5,"dd-mm-yy")&amp;"'!$B$8:$AI$1000"),13,0)=$G$6)*1,"")</f>
        <v/>
      </c>
      <c r="LD23" s="81" t="str">
        <f t="shared" ca="1" si="283"/>
        <v/>
      </c>
      <c r="LE23" s="81" t="str">
        <f t="shared" ca="1" si="284"/>
        <v/>
      </c>
      <c r="LF23" s="81" t="str">
        <f t="shared" ca="1" si="285"/>
        <v/>
      </c>
      <c r="LG23" s="81" t="str">
        <f t="shared" ca="1" si="286"/>
        <v/>
      </c>
      <c r="LH23" s="81" t="str">
        <f t="shared" ca="1" si="287"/>
        <v/>
      </c>
      <c r="LI23" s="81" t="str">
        <f t="shared" ca="1" si="288"/>
        <v/>
      </c>
      <c r="LJ23" s="81" t="str">
        <f t="shared" ca="1" si="289"/>
        <v/>
      </c>
      <c r="LK23" s="81" t="str">
        <f t="shared" ca="1" si="290"/>
        <v/>
      </c>
      <c r="LL23" s="51" t="str">
        <f t="shared" ca="1" si="291"/>
        <v/>
      </c>
      <c r="LM23" s="80" t="str">
        <f t="shared" ca="1" si="292"/>
        <v/>
      </c>
      <c r="LN23" s="82" t="str">
        <f t="shared" ca="1" si="293"/>
        <v/>
      </c>
      <c r="LO23" s="83" t="str">
        <f t="shared" ca="1" si="294"/>
        <v/>
      </c>
      <c r="LP23" s="79" t="str">
        <f t="shared" ca="1" si="428"/>
        <v/>
      </c>
      <c r="LQ23" s="50" t="str">
        <f t="shared" ref="LQ23" ca="1" si="811">IFERROR((VLOOKUP($B23,INDIRECT("'"&amp;TEXT(LP$5,"dd-mm-yy")&amp;"'!$B$8:$AI$1000"),13,0)=$G$6)*1,"")</f>
        <v/>
      </c>
      <c r="LR23" s="81" t="str">
        <f t="shared" ca="1" si="296"/>
        <v/>
      </c>
      <c r="LS23" s="81" t="str">
        <f t="shared" ca="1" si="297"/>
        <v/>
      </c>
      <c r="LT23" s="81" t="str">
        <f t="shared" ca="1" si="298"/>
        <v/>
      </c>
      <c r="LU23" s="81" t="str">
        <f t="shared" ca="1" si="299"/>
        <v/>
      </c>
      <c r="LV23" s="81" t="str">
        <f t="shared" ca="1" si="300"/>
        <v/>
      </c>
      <c r="LW23" s="81" t="str">
        <f t="shared" ca="1" si="301"/>
        <v/>
      </c>
      <c r="LX23" s="81" t="str">
        <f t="shared" ca="1" si="302"/>
        <v/>
      </c>
      <c r="LY23" s="81" t="str">
        <f t="shared" ca="1" si="303"/>
        <v/>
      </c>
      <c r="LZ23" s="51" t="str">
        <f t="shared" ca="1" si="304"/>
        <v/>
      </c>
      <c r="MA23" s="80" t="str">
        <f t="shared" ca="1" si="305"/>
        <v/>
      </c>
      <c r="MB23" s="82" t="str">
        <f t="shared" ca="1" si="306"/>
        <v/>
      </c>
      <c r="MC23" s="83" t="str">
        <f t="shared" ca="1" si="307"/>
        <v/>
      </c>
      <c r="MD23" s="79" t="str">
        <f t="shared" ca="1" si="428"/>
        <v/>
      </c>
      <c r="ME23" s="50" t="str">
        <f t="shared" ref="ME23" ca="1" si="812">IFERROR((VLOOKUP($B23,INDIRECT("'"&amp;TEXT(MD$5,"dd-mm-yy")&amp;"'!$B$8:$AI$1000"),13,0)=$G$6)*1,"")</f>
        <v/>
      </c>
      <c r="MF23" s="81" t="str">
        <f t="shared" ca="1" si="309"/>
        <v/>
      </c>
      <c r="MG23" s="81" t="str">
        <f t="shared" ca="1" si="310"/>
        <v/>
      </c>
      <c r="MH23" s="81" t="str">
        <f t="shared" ca="1" si="311"/>
        <v/>
      </c>
      <c r="MI23" s="81" t="str">
        <f t="shared" ca="1" si="312"/>
        <v/>
      </c>
      <c r="MJ23" s="81" t="str">
        <f t="shared" ca="1" si="313"/>
        <v/>
      </c>
      <c r="MK23" s="81" t="str">
        <f t="shared" ca="1" si="314"/>
        <v/>
      </c>
      <c r="ML23" s="81" t="str">
        <f t="shared" ca="1" si="315"/>
        <v/>
      </c>
      <c r="MM23" s="81" t="str">
        <f t="shared" ca="1" si="316"/>
        <v/>
      </c>
      <c r="MN23" s="51" t="str">
        <f t="shared" ca="1" si="317"/>
        <v/>
      </c>
      <c r="MO23" s="80" t="str">
        <f t="shared" ca="1" si="318"/>
        <v/>
      </c>
      <c r="MP23" s="82" t="str">
        <f t="shared" ca="1" si="319"/>
        <v/>
      </c>
      <c r="MQ23" s="83" t="str">
        <f t="shared" ca="1" si="320"/>
        <v/>
      </c>
      <c r="MR23" s="79" t="str">
        <f t="shared" ca="1" si="428"/>
        <v/>
      </c>
      <c r="MS23" s="50" t="str">
        <f t="shared" ref="MS23" ca="1" si="813">IFERROR((VLOOKUP($B23,INDIRECT("'"&amp;TEXT(MR$5,"dd-mm-yy")&amp;"'!$B$8:$AI$1000"),13,0)=$G$6)*1,"")</f>
        <v/>
      </c>
      <c r="MT23" s="81" t="str">
        <f t="shared" ca="1" si="322"/>
        <v/>
      </c>
      <c r="MU23" s="81" t="str">
        <f t="shared" ca="1" si="323"/>
        <v/>
      </c>
      <c r="MV23" s="81" t="str">
        <f t="shared" ca="1" si="324"/>
        <v/>
      </c>
      <c r="MW23" s="81" t="str">
        <f t="shared" ca="1" si="325"/>
        <v/>
      </c>
      <c r="MX23" s="81" t="str">
        <f t="shared" ca="1" si="326"/>
        <v/>
      </c>
      <c r="MY23" s="81" t="str">
        <f t="shared" ca="1" si="327"/>
        <v/>
      </c>
      <c r="MZ23" s="81" t="str">
        <f t="shared" ca="1" si="328"/>
        <v/>
      </c>
      <c r="NA23" s="81" t="str">
        <f t="shared" ca="1" si="329"/>
        <v/>
      </c>
      <c r="NB23" s="51" t="str">
        <f t="shared" ca="1" si="330"/>
        <v/>
      </c>
      <c r="NC23" s="80" t="str">
        <f t="shared" ca="1" si="331"/>
        <v/>
      </c>
      <c r="ND23" s="82" t="str">
        <f t="shared" ca="1" si="332"/>
        <v/>
      </c>
      <c r="NE23" s="83" t="str">
        <f t="shared" ca="1" si="333"/>
        <v/>
      </c>
      <c r="NF23" s="79" t="str">
        <f t="shared" ref="NF23:PJ36" ca="1" si="814">IFERROR((VLOOKUP($B23,INDIRECT("'"&amp;TEXT(NF$5,"dd-mm-yy")&amp;"'!$B$8:$AI$1000"),13,0)=$F$6)*1,"")</f>
        <v/>
      </c>
      <c r="NG23" s="50" t="str">
        <f t="shared" ref="NG23" ca="1" si="815">IFERROR((VLOOKUP($B23,INDIRECT("'"&amp;TEXT(NF$5,"dd-mm-yy")&amp;"'!$B$8:$AI$1000"),13,0)=$G$6)*1,"")</f>
        <v/>
      </c>
      <c r="NH23" s="81" t="str">
        <f t="shared" ca="1" si="335"/>
        <v/>
      </c>
      <c r="NI23" s="81" t="str">
        <f t="shared" ca="1" si="336"/>
        <v/>
      </c>
      <c r="NJ23" s="81" t="str">
        <f t="shared" ca="1" si="337"/>
        <v/>
      </c>
      <c r="NK23" s="81" t="str">
        <f t="shared" ca="1" si="338"/>
        <v/>
      </c>
      <c r="NL23" s="81" t="str">
        <f t="shared" ca="1" si="339"/>
        <v/>
      </c>
      <c r="NM23" s="81" t="str">
        <f t="shared" ca="1" si="340"/>
        <v/>
      </c>
      <c r="NN23" s="81" t="str">
        <f t="shared" ca="1" si="341"/>
        <v/>
      </c>
      <c r="NO23" s="81" t="str">
        <f t="shared" ca="1" si="342"/>
        <v/>
      </c>
      <c r="NP23" s="51" t="str">
        <f t="shared" ca="1" si="343"/>
        <v/>
      </c>
      <c r="NQ23" s="80" t="str">
        <f t="shared" ca="1" si="344"/>
        <v/>
      </c>
      <c r="NR23" s="82" t="str">
        <f t="shared" ca="1" si="345"/>
        <v/>
      </c>
      <c r="NS23" s="83" t="str">
        <f t="shared" ca="1" si="346"/>
        <v/>
      </c>
      <c r="NT23" s="79" t="str">
        <f t="shared" ca="1" si="814"/>
        <v/>
      </c>
      <c r="NU23" s="50" t="str">
        <f t="shared" ref="NU23" ca="1" si="816">IFERROR((VLOOKUP($B23,INDIRECT("'"&amp;TEXT(NT$5,"dd-mm-yy")&amp;"'!$B$8:$AI$1000"),13,0)=$G$6)*1,"")</f>
        <v/>
      </c>
      <c r="NV23" s="81" t="str">
        <f t="shared" ca="1" si="349"/>
        <v/>
      </c>
      <c r="NW23" s="81" t="str">
        <f t="shared" ca="1" si="350"/>
        <v/>
      </c>
      <c r="NX23" s="81" t="str">
        <f t="shared" ca="1" si="351"/>
        <v/>
      </c>
      <c r="NY23" s="81" t="str">
        <f t="shared" ca="1" si="352"/>
        <v/>
      </c>
      <c r="NZ23" s="81" t="str">
        <f t="shared" ca="1" si="353"/>
        <v/>
      </c>
      <c r="OA23" s="81" t="str">
        <f t="shared" ca="1" si="354"/>
        <v/>
      </c>
      <c r="OB23" s="81" t="str">
        <f t="shared" ca="1" si="355"/>
        <v/>
      </c>
      <c r="OC23" s="81" t="str">
        <f t="shared" ca="1" si="356"/>
        <v/>
      </c>
      <c r="OD23" s="51" t="str">
        <f t="shared" ca="1" si="357"/>
        <v/>
      </c>
      <c r="OE23" s="80" t="str">
        <f t="shared" ca="1" si="358"/>
        <v/>
      </c>
      <c r="OF23" s="82" t="str">
        <f t="shared" ca="1" si="359"/>
        <v/>
      </c>
      <c r="OG23" s="83" t="str">
        <f t="shared" ca="1" si="360"/>
        <v/>
      </c>
      <c r="OH23" s="79" t="str">
        <f t="shared" ca="1" si="814"/>
        <v/>
      </c>
      <c r="OI23" s="50" t="str">
        <f t="shared" ref="OI23" ca="1" si="817">IFERROR((VLOOKUP($B23,INDIRECT("'"&amp;TEXT(OH$5,"dd-mm-yy")&amp;"'!$B$8:$AI$1000"),13,0)=$G$6)*1,"")</f>
        <v/>
      </c>
      <c r="OJ23" s="81" t="str">
        <f t="shared" ca="1" si="362"/>
        <v/>
      </c>
      <c r="OK23" s="81" t="str">
        <f t="shared" ca="1" si="363"/>
        <v/>
      </c>
      <c r="OL23" s="81" t="str">
        <f t="shared" ca="1" si="364"/>
        <v/>
      </c>
      <c r="OM23" s="81" t="str">
        <f t="shared" ca="1" si="365"/>
        <v/>
      </c>
      <c r="ON23" s="81" t="str">
        <f t="shared" ca="1" si="366"/>
        <v/>
      </c>
      <c r="OO23" s="81" t="str">
        <f t="shared" ca="1" si="367"/>
        <v/>
      </c>
      <c r="OP23" s="81" t="str">
        <f t="shared" ca="1" si="368"/>
        <v/>
      </c>
      <c r="OQ23" s="81" t="str">
        <f t="shared" ca="1" si="369"/>
        <v/>
      </c>
      <c r="OR23" s="51" t="str">
        <f t="shared" ca="1" si="370"/>
        <v/>
      </c>
      <c r="OS23" s="80" t="str">
        <f t="shared" ca="1" si="371"/>
        <v/>
      </c>
      <c r="OT23" s="82" t="str">
        <f t="shared" ca="1" si="372"/>
        <v/>
      </c>
      <c r="OU23" s="83" t="str">
        <f t="shared" ca="1" si="373"/>
        <v/>
      </c>
      <c r="OV23" s="79" t="str">
        <f t="shared" ca="1" si="814"/>
        <v/>
      </c>
      <c r="OW23" s="50" t="str">
        <f t="shared" ref="OW23" ca="1" si="818">IFERROR((VLOOKUP($B23,INDIRECT("'"&amp;TEXT(OV$5,"dd-mm-yy")&amp;"'!$B$8:$AI$1000"),13,0)=$G$6)*1,"")</f>
        <v/>
      </c>
      <c r="OX23" s="81" t="str">
        <f t="shared" ca="1" si="375"/>
        <v/>
      </c>
      <c r="OY23" s="81" t="str">
        <f t="shared" ca="1" si="376"/>
        <v/>
      </c>
      <c r="OZ23" s="81" t="str">
        <f t="shared" ca="1" si="377"/>
        <v/>
      </c>
      <c r="PA23" s="81" t="str">
        <f t="shared" ca="1" si="378"/>
        <v/>
      </c>
      <c r="PB23" s="81" t="str">
        <f t="shared" ca="1" si="379"/>
        <v/>
      </c>
      <c r="PC23" s="81" t="str">
        <f t="shared" ca="1" si="380"/>
        <v/>
      </c>
      <c r="PD23" s="81" t="str">
        <f t="shared" ca="1" si="381"/>
        <v/>
      </c>
      <c r="PE23" s="81" t="str">
        <f t="shared" ca="1" si="382"/>
        <v/>
      </c>
      <c r="PF23" s="51" t="str">
        <f t="shared" ca="1" si="383"/>
        <v/>
      </c>
      <c r="PG23" s="80" t="str">
        <f t="shared" ca="1" si="384"/>
        <v/>
      </c>
      <c r="PH23" s="82" t="str">
        <f t="shared" ca="1" si="385"/>
        <v/>
      </c>
      <c r="PI23" s="83" t="str">
        <f t="shared" ca="1" si="386"/>
        <v/>
      </c>
      <c r="PJ23" s="79" t="str">
        <f t="shared" ca="1" si="814"/>
        <v/>
      </c>
      <c r="PK23" s="50" t="str">
        <f t="shared" ref="PK23" ca="1" si="819">IFERROR((VLOOKUP($B23,INDIRECT("'"&amp;TEXT(PJ$5,"dd-mm-yy")&amp;"'!$B$8:$AI$1000"),13,0)=$G$6)*1,"")</f>
        <v/>
      </c>
      <c r="PL23" s="81" t="str">
        <f t="shared" ca="1" si="388"/>
        <v/>
      </c>
      <c r="PM23" s="81" t="str">
        <f t="shared" ca="1" si="389"/>
        <v/>
      </c>
      <c r="PN23" s="81" t="str">
        <f t="shared" ca="1" si="390"/>
        <v/>
      </c>
      <c r="PO23" s="81" t="str">
        <f t="shared" ca="1" si="391"/>
        <v/>
      </c>
      <c r="PP23" s="81" t="str">
        <f t="shared" ca="1" si="392"/>
        <v/>
      </c>
      <c r="PQ23" s="81" t="str">
        <f t="shared" ca="1" si="393"/>
        <v/>
      </c>
      <c r="PR23" s="81" t="str">
        <f t="shared" ca="1" si="394"/>
        <v/>
      </c>
      <c r="PS23" s="81" t="str">
        <f t="shared" ca="1" si="395"/>
        <v/>
      </c>
      <c r="PT23" s="51" t="str">
        <f t="shared" ca="1" si="396"/>
        <v/>
      </c>
      <c r="PU23" s="80" t="str">
        <f t="shared" ca="1" si="397"/>
        <v/>
      </c>
      <c r="PV23" s="82" t="str">
        <f t="shared" ca="1" si="398"/>
        <v/>
      </c>
      <c r="PW23" s="83" t="str">
        <f t="shared" ca="1" si="399"/>
        <v/>
      </c>
      <c r="PX23" s="79" t="str">
        <f t="shared" ref="PX23:PX36" ca="1" si="820">IFERROR((VLOOKUP($B23,INDIRECT("'"&amp;TEXT(PX$5,"dd-mm-yy")&amp;"'!$B$8:$AI$1000"),13,0)=$F$6)*1,"")</f>
        <v/>
      </c>
      <c r="PY23" s="50" t="str">
        <f t="shared" ref="PY23" ca="1" si="821">IFERROR((VLOOKUP($B23,INDIRECT("'"&amp;TEXT(PX$5,"dd-mm-yy")&amp;"'!$B$8:$AI$1000"),13,0)=$G$6)*1,"")</f>
        <v/>
      </c>
      <c r="PZ23" s="81" t="str">
        <f t="shared" ca="1" si="401"/>
        <v/>
      </c>
      <c r="QA23" s="81" t="str">
        <f t="shared" ca="1" si="402"/>
        <v/>
      </c>
      <c r="QB23" s="81" t="str">
        <f t="shared" ca="1" si="403"/>
        <v/>
      </c>
      <c r="QC23" s="81" t="str">
        <f t="shared" ca="1" si="404"/>
        <v/>
      </c>
      <c r="QD23" s="81" t="str">
        <f t="shared" ca="1" si="405"/>
        <v/>
      </c>
      <c r="QE23" s="81" t="str">
        <f t="shared" ca="1" si="406"/>
        <v/>
      </c>
      <c r="QF23" s="81" t="str">
        <f t="shared" ca="1" si="407"/>
        <v/>
      </c>
      <c r="QG23" s="81" t="str">
        <f t="shared" ca="1" si="408"/>
        <v/>
      </c>
      <c r="QH23" s="51" t="str">
        <f t="shared" ca="1" si="409"/>
        <v/>
      </c>
      <c r="QI23" s="80" t="str">
        <f t="shared" ca="1" si="410"/>
        <v/>
      </c>
      <c r="QJ23" s="82" t="str">
        <f t="shared" ca="1" si="411"/>
        <v/>
      </c>
      <c r="QK23" s="83" t="str">
        <f t="shared" ca="1" si="412"/>
        <v/>
      </c>
    </row>
    <row r="24" spans="2:453" ht="14.45" customHeight="1" x14ac:dyDescent="0.3">
      <c r="B24" s="72" t="str">
        <f>Colaboradores!B22</f>
        <v>5370</v>
      </c>
      <c r="C24" s="71" t="str">
        <f>Colaboradores!C22</f>
        <v>Martínez Romero, Pedro</v>
      </c>
      <c r="D24" s="90">
        <f t="shared" ca="1" si="0"/>
        <v>0</v>
      </c>
      <c r="E24" s="91">
        <f t="shared" ca="1" si="1"/>
        <v>0</v>
      </c>
      <c r="F24" s="54" t="str">
        <f t="shared" ca="1" si="790"/>
        <v/>
      </c>
      <c r="G24" s="52" t="str">
        <f t="shared" ca="1" si="790"/>
        <v/>
      </c>
      <c r="H24" s="81" t="str">
        <f t="shared" ca="1" si="790"/>
        <v/>
      </c>
      <c r="I24" s="81" t="str">
        <f t="shared" ca="1" si="790"/>
        <v/>
      </c>
      <c r="J24" s="81" t="str">
        <f t="shared" ca="1" si="790"/>
        <v/>
      </c>
      <c r="K24" s="81" t="str">
        <f t="shared" ca="1" si="790"/>
        <v/>
      </c>
      <c r="L24" s="81" t="str">
        <f t="shared" ca="1" si="790"/>
        <v/>
      </c>
      <c r="M24" s="81" t="str">
        <f t="shared" ca="1" si="790"/>
        <v/>
      </c>
      <c r="N24" s="81" t="str">
        <f t="shared" ca="1" si="790"/>
        <v/>
      </c>
      <c r="O24" s="81" t="str">
        <f t="shared" ca="1" si="790"/>
        <v/>
      </c>
      <c r="P24" s="53" t="str">
        <f t="shared" ca="1" si="790"/>
        <v/>
      </c>
      <c r="Q24" s="28" t="str">
        <f t="shared" ca="1" si="790"/>
        <v/>
      </c>
      <c r="R24" s="82" t="str">
        <f t="shared" ca="1" si="790"/>
        <v/>
      </c>
      <c r="S24" s="83" t="str">
        <f t="shared" ca="1" si="790"/>
        <v/>
      </c>
      <c r="T24" s="79" t="str">
        <f t="shared" ca="1" si="3"/>
        <v/>
      </c>
      <c r="U24" s="50" t="str">
        <f t="shared" ca="1" si="4"/>
        <v/>
      </c>
      <c r="V24" s="81" t="str">
        <f t="shared" ca="1" si="5"/>
        <v/>
      </c>
      <c r="W24" s="81" t="str">
        <f t="shared" ca="1" si="6"/>
        <v/>
      </c>
      <c r="X24" s="81" t="str">
        <f t="shared" ca="1" si="7"/>
        <v/>
      </c>
      <c r="Y24" s="81" t="str">
        <f t="shared" ca="1" si="8"/>
        <v/>
      </c>
      <c r="Z24" s="81" t="str">
        <f t="shared" ca="1" si="9"/>
        <v/>
      </c>
      <c r="AA24" s="81" t="str">
        <f t="shared" ca="1" si="10"/>
        <v/>
      </c>
      <c r="AB24" s="81" t="str">
        <f t="shared" ca="1" si="11"/>
        <v/>
      </c>
      <c r="AC24" s="81" t="str">
        <f t="shared" ca="1" si="12"/>
        <v/>
      </c>
      <c r="AD24" s="51" t="str">
        <f t="shared" ca="1" si="13"/>
        <v/>
      </c>
      <c r="AE24" s="80" t="str">
        <f t="shared" ca="1" si="14"/>
        <v/>
      </c>
      <c r="AF24" s="82" t="str">
        <f t="shared" ca="1" si="15"/>
        <v/>
      </c>
      <c r="AG24" s="83" t="str">
        <f t="shared" ca="1" si="16"/>
        <v/>
      </c>
      <c r="AH24" s="79" t="str">
        <f t="shared" ca="1" si="17"/>
        <v/>
      </c>
      <c r="AI24" s="50" t="str">
        <f t="shared" ca="1" si="18"/>
        <v/>
      </c>
      <c r="AJ24" s="81" t="str">
        <f t="shared" ca="1" si="19"/>
        <v/>
      </c>
      <c r="AK24" s="81" t="str">
        <f t="shared" ca="1" si="20"/>
        <v/>
      </c>
      <c r="AL24" s="81" t="str">
        <f t="shared" ca="1" si="21"/>
        <v/>
      </c>
      <c r="AM24" s="81" t="str">
        <f t="shared" ca="1" si="22"/>
        <v/>
      </c>
      <c r="AN24" s="81" t="str">
        <f t="shared" ca="1" si="23"/>
        <v/>
      </c>
      <c r="AO24" s="81" t="str">
        <f t="shared" ca="1" si="24"/>
        <v/>
      </c>
      <c r="AP24" s="81" t="str">
        <f t="shared" ca="1" si="25"/>
        <v/>
      </c>
      <c r="AQ24" s="81" t="str">
        <f t="shared" ca="1" si="26"/>
        <v/>
      </c>
      <c r="AR24" s="51" t="str">
        <f t="shared" ca="1" si="27"/>
        <v/>
      </c>
      <c r="AS24" s="80" t="str">
        <f t="shared" ca="1" si="28"/>
        <v/>
      </c>
      <c r="AT24" s="82" t="str">
        <f t="shared" ca="1" si="29"/>
        <v/>
      </c>
      <c r="AU24" s="83" t="str">
        <f t="shared" ca="1" si="30"/>
        <v/>
      </c>
      <c r="AV24" s="79" t="str">
        <f t="shared" ca="1" si="31"/>
        <v/>
      </c>
      <c r="AW24" s="50" t="str">
        <f t="shared" ca="1" si="32"/>
        <v/>
      </c>
      <c r="AX24" s="81" t="str">
        <f t="shared" ca="1" si="33"/>
        <v/>
      </c>
      <c r="AY24" s="81" t="str">
        <f t="shared" ca="1" si="34"/>
        <v/>
      </c>
      <c r="AZ24" s="81" t="str">
        <f t="shared" ca="1" si="35"/>
        <v/>
      </c>
      <c r="BA24" s="81" t="str">
        <f t="shared" ca="1" si="36"/>
        <v/>
      </c>
      <c r="BB24" s="81" t="str">
        <f t="shared" ca="1" si="37"/>
        <v/>
      </c>
      <c r="BC24" s="81" t="str">
        <f t="shared" ca="1" si="38"/>
        <v/>
      </c>
      <c r="BD24" s="81" t="str">
        <f t="shared" ca="1" si="39"/>
        <v/>
      </c>
      <c r="BE24" s="81" t="str">
        <f t="shared" ca="1" si="40"/>
        <v/>
      </c>
      <c r="BF24" s="51" t="str">
        <f t="shared" ca="1" si="41"/>
        <v/>
      </c>
      <c r="BG24" s="80" t="str">
        <f t="shared" ca="1" si="42"/>
        <v/>
      </c>
      <c r="BH24" s="82" t="str">
        <f t="shared" ca="1" si="43"/>
        <v/>
      </c>
      <c r="BI24" s="83" t="str">
        <f t="shared" ca="1" si="44"/>
        <v/>
      </c>
      <c r="BJ24" s="79" t="str">
        <f t="shared" ca="1" si="791"/>
        <v/>
      </c>
      <c r="BK24" s="50" t="str">
        <f t="shared" ca="1" si="792"/>
        <v/>
      </c>
      <c r="BL24" s="81" t="str">
        <f t="shared" ca="1" si="47"/>
        <v/>
      </c>
      <c r="BM24" s="81" t="str">
        <f t="shared" ca="1" si="48"/>
        <v/>
      </c>
      <c r="BN24" s="81" t="str">
        <f t="shared" ca="1" si="49"/>
        <v/>
      </c>
      <c r="BO24" s="81" t="str">
        <f t="shared" ca="1" si="50"/>
        <v/>
      </c>
      <c r="BP24" s="81" t="str">
        <f t="shared" ca="1" si="51"/>
        <v/>
      </c>
      <c r="BQ24" s="81" t="str">
        <f t="shared" ca="1" si="52"/>
        <v/>
      </c>
      <c r="BR24" s="81" t="str">
        <f t="shared" ca="1" si="53"/>
        <v/>
      </c>
      <c r="BS24" s="81" t="str">
        <f t="shared" ca="1" si="54"/>
        <v/>
      </c>
      <c r="BT24" s="51" t="str">
        <f t="shared" ca="1" si="55"/>
        <v/>
      </c>
      <c r="BU24" s="80" t="str">
        <f t="shared" ca="1" si="56"/>
        <v/>
      </c>
      <c r="BV24" s="82" t="str">
        <f t="shared" ca="1" si="57"/>
        <v/>
      </c>
      <c r="BW24" s="83" t="str">
        <f t="shared" ca="1" si="58"/>
        <v/>
      </c>
      <c r="BX24" s="79" t="str">
        <f t="shared" ca="1" si="791"/>
        <v/>
      </c>
      <c r="BY24" s="50" t="str">
        <f t="shared" ca="1" si="792"/>
        <v/>
      </c>
      <c r="BZ24" s="81" t="str">
        <f t="shared" ca="1" si="59"/>
        <v/>
      </c>
      <c r="CA24" s="81" t="str">
        <f t="shared" ca="1" si="60"/>
        <v/>
      </c>
      <c r="CB24" s="81" t="str">
        <f t="shared" ca="1" si="61"/>
        <v/>
      </c>
      <c r="CC24" s="81" t="str">
        <f t="shared" ca="1" si="62"/>
        <v/>
      </c>
      <c r="CD24" s="81" t="str">
        <f t="shared" ca="1" si="63"/>
        <v/>
      </c>
      <c r="CE24" s="81" t="str">
        <f t="shared" ca="1" si="64"/>
        <v/>
      </c>
      <c r="CF24" s="81" t="str">
        <f t="shared" ca="1" si="65"/>
        <v/>
      </c>
      <c r="CG24" s="81" t="str">
        <f t="shared" ca="1" si="66"/>
        <v/>
      </c>
      <c r="CH24" s="51" t="str">
        <f t="shared" ca="1" si="67"/>
        <v/>
      </c>
      <c r="CI24" s="80" t="str">
        <f t="shared" ca="1" si="68"/>
        <v/>
      </c>
      <c r="CJ24" s="82" t="str">
        <f t="shared" ca="1" si="69"/>
        <v/>
      </c>
      <c r="CK24" s="83" t="str">
        <f t="shared" ca="1" si="70"/>
        <v/>
      </c>
      <c r="CL24" s="79" t="str">
        <f t="shared" ca="1" si="791"/>
        <v/>
      </c>
      <c r="CM24" s="50" t="str">
        <f t="shared" ca="1" si="792"/>
        <v/>
      </c>
      <c r="CN24" s="81" t="str">
        <f t="shared" ca="1" si="71"/>
        <v/>
      </c>
      <c r="CO24" s="81" t="str">
        <f t="shared" ca="1" si="72"/>
        <v/>
      </c>
      <c r="CP24" s="81" t="str">
        <f t="shared" ca="1" si="73"/>
        <v/>
      </c>
      <c r="CQ24" s="81" t="str">
        <f t="shared" ca="1" si="74"/>
        <v/>
      </c>
      <c r="CR24" s="81" t="str">
        <f t="shared" ca="1" si="75"/>
        <v/>
      </c>
      <c r="CS24" s="81" t="str">
        <f t="shared" ca="1" si="76"/>
        <v/>
      </c>
      <c r="CT24" s="81" t="str">
        <f t="shared" ca="1" si="77"/>
        <v/>
      </c>
      <c r="CU24" s="81" t="str">
        <f t="shared" ca="1" si="78"/>
        <v/>
      </c>
      <c r="CV24" s="51" t="str">
        <f t="shared" ca="1" si="79"/>
        <v/>
      </c>
      <c r="CW24" s="80" t="str">
        <f t="shared" ca="1" si="80"/>
        <v/>
      </c>
      <c r="CX24" s="82" t="str">
        <f t="shared" ca="1" si="81"/>
        <v/>
      </c>
      <c r="CY24" s="83" t="str">
        <f t="shared" ca="1" si="82"/>
        <v/>
      </c>
      <c r="CZ24" s="79" t="str">
        <f t="shared" ca="1" si="794"/>
        <v/>
      </c>
      <c r="DA24" s="50" t="str">
        <f t="shared" ref="DA24" ca="1" si="822">IFERROR((VLOOKUP($B24,INDIRECT("'"&amp;TEXT(CZ$5,"dd-mm-yy")&amp;"'!$B$8:$AI$1000"),13,0)=$G$6)*1,"")</f>
        <v/>
      </c>
      <c r="DB24" s="81" t="str">
        <f t="shared" ca="1" si="84"/>
        <v/>
      </c>
      <c r="DC24" s="81" t="str">
        <f t="shared" ca="1" si="85"/>
        <v/>
      </c>
      <c r="DD24" s="81" t="str">
        <f t="shared" ca="1" si="86"/>
        <v/>
      </c>
      <c r="DE24" s="81" t="str">
        <f t="shared" ca="1" si="87"/>
        <v/>
      </c>
      <c r="DF24" s="81" t="str">
        <f t="shared" ca="1" si="88"/>
        <v/>
      </c>
      <c r="DG24" s="81" t="str">
        <f t="shared" ca="1" si="89"/>
        <v/>
      </c>
      <c r="DH24" s="81" t="str">
        <f t="shared" ca="1" si="90"/>
        <v/>
      </c>
      <c r="DI24" s="81" t="str">
        <f t="shared" ca="1" si="91"/>
        <v/>
      </c>
      <c r="DJ24" s="51" t="str">
        <f t="shared" ca="1" si="92"/>
        <v/>
      </c>
      <c r="DK24" s="80" t="str">
        <f t="shared" ca="1" si="93"/>
        <v/>
      </c>
      <c r="DL24" s="82" t="str">
        <f t="shared" ca="1" si="94"/>
        <v/>
      </c>
      <c r="DM24" s="83" t="str">
        <f t="shared" ca="1" si="95"/>
        <v/>
      </c>
      <c r="DN24" s="79" t="str">
        <f t="shared" ca="1" si="794"/>
        <v/>
      </c>
      <c r="DO24" s="50" t="str">
        <f t="shared" ref="DO24" ca="1" si="823">IFERROR((VLOOKUP($B24,INDIRECT("'"&amp;TEXT(DN$5,"dd-mm-yy")&amp;"'!$B$8:$AI$1000"),13,0)=$G$6)*1,"")</f>
        <v/>
      </c>
      <c r="DP24" s="81" t="str">
        <f t="shared" ca="1" si="98"/>
        <v/>
      </c>
      <c r="DQ24" s="81" t="str">
        <f t="shared" ca="1" si="99"/>
        <v/>
      </c>
      <c r="DR24" s="81" t="str">
        <f t="shared" ca="1" si="100"/>
        <v/>
      </c>
      <c r="DS24" s="81" t="str">
        <f t="shared" ca="1" si="101"/>
        <v/>
      </c>
      <c r="DT24" s="81" t="str">
        <f t="shared" ca="1" si="102"/>
        <v/>
      </c>
      <c r="DU24" s="81" t="str">
        <f t="shared" ca="1" si="103"/>
        <v/>
      </c>
      <c r="DV24" s="81" t="str">
        <f t="shared" ca="1" si="104"/>
        <v/>
      </c>
      <c r="DW24" s="81" t="str">
        <f t="shared" ca="1" si="105"/>
        <v/>
      </c>
      <c r="DX24" s="51" t="str">
        <f t="shared" ca="1" si="106"/>
        <v/>
      </c>
      <c r="DY24" s="80" t="str">
        <f t="shared" ca="1" si="107"/>
        <v/>
      </c>
      <c r="DZ24" s="82" t="str">
        <f t="shared" ca="1" si="108"/>
        <v/>
      </c>
      <c r="EA24" s="83" t="str">
        <f t="shared" ca="1" si="109"/>
        <v/>
      </c>
      <c r="EB24" s="79" t="str">
        <f t="shared" ca="1" si="794"/>
        <v/>
      </c>
      <c r="EC24" s="50" t="str">
        <f t="shared" ref="EC24" ca="1" si="824">IFERROR((VLOOKUP($B24,INDIRECT("'"&amp;TEXT(EB$5,"dd-mm-yy")&amp;"'!$B$8:$AI$1000"),13,0)=$G$6)*1,"")</f>
        <v/>
      </c>
      <c r="ED24" s="81" t="str">
        <f t="shared" ca="1" si="111"/>
        <v/>
      </c>
      <c r="EE24" s="81" t="str">
        <f t="shared" ca="1" si="112"/>
        <v/>
      </c>
      <c r="EF24" s="81" t="str">
        <f t="shared" ca="1" si="113"/>
        <v/>
      </c>
      <c r="EG24" s="81" t="str">
        <f t="shared" ca="1" si="114"/>
        <v/>
      </c>
      <c r="EH24" s="81" t="str">
        <f t="shared" ca="1" si="115"/>
        <v/>
      </c>
      <c r="EI24" s="81" t="str">
        <f t="shared" ca="1" si="116"/>
        <v/>
      </c>
      <c r="EJ24" s="81" t="str">
        <f t="shared" ca="1" si="117"/>
        <v/>
      </c>
      <c r="EK24" s="81" t="str">
        <f t="shared" ca="1" si="118"/>
        <v/>
      </c>
      <c r="EL24" s="51" t="str">
        <f t="shared" ca="1" si="119"/>
        <v/>
      </c>
      <c r="EM24" s="80" t="str">
        <f t="shared" ca="1" si="120"/>
        <v/>
      </c>
      <c r="EN24" s="82" t="str">
        <f t="shared" ca="1" si="121"/>
        <v/>
      </c>
      <c r="EO24" s="83" t="str">
        <f t="shared" ca="1" si="122"/>
        <v/>
      </c>
      <c r="EP24" s="79" t="str">
        <f t="shared" ca="1" si="794"/>
        <v/>
      </c>
      <c r="EQ24" s="50" t="str">
        <f t="shared" ref="EQ24" ca="1" si="825">IFERROR((VLOOKUP($B24,INDIRECT("'"&amp;TEXT(EP$5,"dd-mm-yy")&amp;"'!$B$8:$AI$1000"),13,0)=$G$6)*1,"")</f>
        <v/>
      </c>
      <c r="ER24" s="81" t="str">
        <f t="shared" ca="1" si="124"/>
        <v/>
      </c>
      <c r="ES24" s="81" t="str">
        <f t="shared" ca="1" si="125"/>
        <v/>
      </c>
      <c r="ET24" s="81" t="str">
        <f t="shared" ca="1" si="126"/>
        <v/>
      </c>
      <c r="EU24" s="81" t="str">
        <f t="shared" ca="1" si="127"/>
        <v/>
      </c>
      <c r="EV24" s="81" t="str">
        <f t="shared" ca="1" si="128"/>
        <v/>
      </c>
      <c r="EW24" s="81" t="str">
        <f t="shared" ca="1" si="129"/>
        <v/>
      </c>
      <c r="EX24" s="81" t="str">
        <f t="shared" ca="1" si="130"/>
        <v/>
      </c>
      <c r="EY24" s="81" t="str">
        <f t="shared" ca="1" si="131"/>
        <v/>
      </c>
      <c r="EZ24" s="51" t="str">
        <f t="shared" ca="1" si="132"/>
        <v/>
      </c>
      <c r="FA24" s="80" t="str">
        <f t="shared" ca="1" si="133"/>
        <v/>
      </c>
      <c r="FB24" s="82" t="str">
        <f t="shared" ca="1" si="134"/>
        <v/>
      </c>
      <c r="FC24" s="83" t="str">
        <f t="shared" ca="1" si="135"/>
        <v/>
      </c>
      <c r="FD24" s="79" t="str">
        <f t="shared" ref="FD24:HH36" ca="1" si="826">IFERROR((VLOOKUP($B24,INDIRECT("'"&amp;TEXT(FD$5,"dd-mm-yy")&amp;"'!$B$8:$AI$1000"),13,0)=$F$6)*1,"")</f>
        <v/>
      </c>
      <c r="FE24" s="50" t="str">
        <f t="shared" ref="FE24" ca="1" si="827">IFERROR((VLOOKUP($B24,INDIRECT("'"&amp;TEXT(FD$5,"dd-mm-yy")&amp;"'!$B$8:$AI$1000"),13,0)=$G$6)*1,"")</f>
        <v/>
      </c>
      <c r="FF24" s="81" t="str">
        <f t="shared" ca="1" si="137"/>
        <v/>
      </c>
      <c r="FG24" s="81" t="str">
        <f t="shared" ca="1" si="138"/>
        <v/>
      </c>
      <c r="FH24" s="81" t="str">
        <f t="shared" ca="1" si="139"/>
        <v/>
      </c>
      <c r="FI24" s="81" t="str">
        <f t="shared" ca="1" si="140"/>
        <v/>
      </c>
      <c r="FJ24" s="81" t="str">
        <f t="shared" ca="1" si="141"/>
        <v/>
      </c>
      <c r="FK24" s="81" t="str">
        <f t="shared" ca="1" si="142"/>
        <v/>
      </c>
      <c r="FL24" s="81" t="str">
        <f t="shared" ca="1" si="143"/>
        <v/>
      </c>
      <c r="FM24" s="81" t="str">
        <f t="shared" ca="1" si="144"/>
        <v/>
      </c>
      <c r="FN24" s="51" t="str">
        <f t="shared" ca="1" si="145"/>
        <v/>
      </c>
      <c r="FO24" s="80" t="str">
        <f t="shared" ca="1" si="146"/>
        <v/>
      </c>
      <c r="FP24" s="82" t="str">
        <f t="shared" ca="1" si="147"/>
        <v/>
      </c>
      <c r="FQ24" s="83" t="str">
        <f t="shared" ca="1" si="148"/>
        <v/>
      </c>
      <c r="FR24" s="79" t="str">
        <f t="shared" ca="1" si="826"/>
        <v/>
      </c>
      <c r="FS24" s="50" t="str">
        <f t="shared" ref="FS24" ca="1" si="828">IFERROR((VLOOKUP($B24,INDIRECT("'"&amp;TEXT(FR$5,"dd-mm-yy")&amp;"'!$B$8:$AI$1000"),13,0)=$G$6)*1,"")</f>
        <v/>
      </c>
      <c r="FT24" s="81" t="str">
        <f t="shared" ca="1" si="151"/>
        <v/>
      </c>
      <c r="FU24" s="81" t="str">
        <f t="shared" ca="1" si="152"/>
        <v/>
      </c>
      <c r="FV24" s="81" t="str">
        <f t="shared" ca="1" si="153"/>
        <v/>
      </c>
      <c r="FW24" s="81" t="str">
        <f t="shared" ca="1" si="154"/>
        <v/>
      </c>
      <c r="FX24" s="81" t="str">
        <f t="shared" ca="1" si="155"/>
        <v/>
      </c>
      <c r="FY24" s="81" t="str">
        <f t="shared" ca="1" si="156"/>
        <v/>
      </c>
      <c r="FZ24" s="81" t="str">
        <f t="shared" ca="1" si="157"/>
        <v/>
      </c>
      <c r="GA24" s="81" t="str">
        <f t="shared" ca="1" si="158"/>
        <v/>
      </c>
      <c r="GB24" s="51" t="str">
        <f t="shared" ca="1" si="159"/>
        <v/>
      </c>
      <c r="GC24" s="80" t="str">
        <f t="shared" ca="1" si="160"/>
        <v/>
      </c>
      <c r="GD24" s="82" t="str">
        <f t="shared" ca="1" si="161"/>
        <v/>
      </c>
      <c r="GE24" s="83" t="str">
        <f t="shared" ca="1" si="162"/>
        <v/>
      </c>
      <c r="GF24" s="79" t="str">
        <f t="shared" ca="1" si="826"/>
        <v/>
      </c>
      <c r="GG24" s="50" t="str">
        <f t="shared" ref="GG24" ca="1" si="829">IFERROR((VLOOKUP($B24,INDIRECT("'"&amp;TEXT(GF$5,"dd-mm-yy")&amp;"'!$B$8:$AI$1000"),13,0)=$G$6)*1,"")</f>
        <v/>
      </c>
      <c r="GH24" s="81" t="str">
        <f t="shared" ca="1" si="164"/>
        <v/>
      </c>
      <c r="GI24" s="81" t="str">
        <f t="shared" ca="1" si="165"/>
        <v/>
      </c>
      <c r="GJ24" s="81" t="str">
        <f t="shared" ca="1" si="166"/>
        <v/>
      </c>
      <c r="GK24" s="81" t="str">
        <f t="shared" ca="1" si="167"/>
        <v/>
      </c>
      <c r="GL24" s="81" t="str">
        <f t="shared" ca="1" si="168"/>
        <v/>
      </c>
      <c r="GM24" s="81" t="str">
        <f t="shared" ca="1" si="169"/>
        <v/>
      </c>
      <c r="GN24" s="81" t="str">
        <f t="shared" ca="1" si="170"/>
        <v/>
      </c>
      <c r="GO24" s="81" t="str">
        <f t="shared" ca="1" si="171"/>
        <v/>
      </c>
      <c r="GP24" s="51" t="str">
        <f t="shared" ca="1" si="172"/>
        <v/>
      </c>
      <c r="GQ24" s="80" t="str">
        <f t="shared" ca="1" si="173"/>
        <v/>
      </c>
      <c r="GR24" s="82" t="str">
        <f t="shared" ca="1" si="174"/>
        <v/>
      </c>
      <c r="GS24" s="83" t="str">
        <f t="shared" ca="1" si="175"/>
        <v/>
      </c>
      <c r="GT24" s="79" t="str">
        <f t="shared" ca="1" si="826"/>
        <v/>
      </c>
      <c r="GU24" s="50" t="str">
        <f t="shared" ref="GU24" ca="1" si="830">IFERROR((VLOOKUP($B24,INDIRECT("'"&amp;TEXT(GT$5,"dd-mm-yy")&amp;"'!$B$8:$AI$1000"),13,0)=$G$6)*1,"")</f>
        <v/>
      </c>
      <c r="GV24" s="81" t="str">
        <f t="shared" ca="1" si="177"/>
        <v/>
      </c>
      <c r="GW24" s="81" t="str">
        <f t="shared" ca="1" si="178"/>
        <v/>
      </c>
      <c r="GX24" s="81" t="str">
        <f t="shared" ca="1" si="179"/>
        <v/>
      </c>
      <c r="GY24" s="81" t="str">
        <f t="shared" ca="1" si="180"/>
        <v/>
      </c>
      <c r="GZ24" s="81" t="str">
        <f t="shared" ca="1" si="181"/>
        <v/>
      </c>
      <c r="HA24" s="81" t="str">
        <f t="shared" ca="1" si="182"/>
        <v/>
      </c>
      <c r="HB24" s="81" t="str">
        <f t="shared" ca="1" si="183"/>
        <v/>
      </c>
      <c r="HC24" s="81" t="str">
        <f t="shared" ca="1" si="184"/>
        <v/>
      </c>
      <c r="HD24" s="51" t="str">
        <f t="shared" ca="1" si="185"/>
        <v/>
      </c>
      <c r="HE24" s="80" t="str">
        <f t="shared" ca="1" si="186"/>
        <v/>
      </c>
      <c r="HF24" s="82" t="str">
        <f t="shared" ca="1" si="187"/>
        <v/>
      </c>
      <c r="HG24" s="83" t="str">
        <f t="shared" ca="1" si="188"/>
        <v/>
      </c>
      <c r="HH24" s="79" t="str">
        <f t="shared" ca="1" si="826"/>
        <v/>
      </c>
      <c r="HI24" s="50" t="str">
        <f t="shared" ref="HI24" ca="1" si="831">IFERROR((VLOOKUP($B24,INDIRECT("'"&amp;TEXT(HH$5,"dd-mm-yy")&amp;"'!$B$8:$AI$1000"),13,0)=$G$6)*1,"")</f>
        <v/>
      </c>
      <c r="HJ24" s="81" t="str">
        <f t="shared" ca="1" si="190"/>
        <v/>
      </c>
      <c r="HK24" s="81" t="str">
        <f t="shared" ca="1" si="191"/>
        <v/>
      </c>
      <c r="HL24" s="81" t="str">
        <f t="shared" ca="1" si="192"/>
        <v/>
      </c>
      <c r="HM24" s="81" t="str">
        <f t="shared" ca="1" si="193"/>
        <v/>
      </c>
      <c r="HN24" s="81" t="str">
        <f t="shared" ca="1" si="194"/>
        <v/>
      </c>
      <c r="HO24" s="81" t="str">
        <f t="shared" ca="1" si="195"/>
        <v/>
      </c>
      <c r="HP24" s="81" t="str">
        <f t="shared" ca="1" si="196"/>
        <v/>
      </c>
      <c r="HQ24" s="81" t="str">
        <f t="shared" ca="1" si="197"/>
        <v/>
      </c>
      <c r="HR24" s="51" t="str">
        <f t="shared" ca="1" si="198"/>
        <v/>
      </c>
      <c r="HS24" s="80" t="str">
        <f t="shared" ca="1" si="199"/>
        <v/>
      </c>
      <c r="HT24" s="82" t="str">
        <f t="shared" ca="1" si="200"/>
        <v/>
      </c>
      <c r="HU24" s="83" t="str">
        <f t="shared" ca="1" si="201"/>
        <v/>
      </c>
      <c r="HV24" s="79" t="str">
        <f t="shared" ca="1" si="803"/>
        <v/>
      </c>
      <c r="HW24" s="50" t="str">
        <f t="shared" ref="HW24" ca="1" si="832">IFERROR((VLOOKUP($B24,INDIRECT("'"&amp;TEXT(HV$5,"dd-mm-yy")&amp;"'!$B$8:$AI$1000"),13,0)=$G$6)*1,"")</f>
        <v/>
      </c>
      <c r="HX24" s="81" t="str">
        <f t="shared" ca="1" si="203"/>
        <v/>
      </c>
      <c r="HY24" s="81" t="str">
        <f t="shared" ca="1" si="204"/>
        <v/>
      </c>
      <c r="HZ24" s="81" t="str">
        <f t="shared" ca="1" si="205"/>
        <v/>
      </c>
      <c r="IA24" s="81" t="str">
        <f t="shared" ca="1" si="206"/>
        <v/>
      </c>
      <c r="IB24" s="81" t="str">
        <f t="shared" ca="1" si="207"/>
        <v/>
      </c>
      <c r="IC24" s="81" t="str">
        <f t="shared" ca="1" si="208"/>
        <v/>
      </c>
      <c r="ID24" s="81" t="str">
        <f t="shared" ca="1" si="209"/>
        <v/>
      </c>
      <c r="IE24" s="81" t="str">
        <f t="shared" ca="1" si="210"/>
        <v/>
      </c>
      <c r="IF24" s="51" t="str">
        <f t="shared" ca="1" si="211"/>
        <v/>
      </c>
      <c r="IG24" s="80" t="str">
        <f t="shared" ca="1" si="212"/>
        <v/>
      </c>
      <c r="IH24" s="82" t="str">
        <f t="shared" ca="1" si="213"/>
        <v/>
      </c>
      <c r="II24" s="83" t="str">
        <f t="shared" ca="1" si="214"/>
        <v/>
      </c>
      <c r="IJ24" s="79" t="str">
        <f t="shared" ca="1" si="803"/>
        <v/>
      </c>
      <c r="IK24" s="50" t="str">
        <f t="shared" ref="IK24" ca="1" si="833">IFERROR((VLOOKUP($B24,INDIRECT("'"&amp;TEXT(IJ$5,"dd-mm-yy")&amp;"'!$B$8:$AI$1000"),13,0)=$G$6)*1,"")</f>
        <v/>
      </c>
      <c r="IL24" s="81" t="str">
        <f t="shared" ca="1" si="217"/>
        <v/>
      </c>
      <c r="IM24" s="81" t="str">
        <f t="shared" ca="1" si="218"/>
        <v/>
      </c>
      <c r="IN24" s="81" t="str">
        <f t="shared" ca="1" si="219"/>
        <v/>
      </c>
      <c r="IO24" s="81" t="str">
        <f t="shared" ca="1" si="220"/>
        <v/>
      </c>
      <c r="IP24" s="81" t="str">
        <f t="shared" ca="1" si="221"/>
        <v/>
      </c>
      <c r="IQ24" s="81" t="str">
        <f t="shared" ca="1" si="222"/>
        <v/>
      </c>
      <c r="IR24" s="81" t="str">
        <f t="shared" ca="1" si="223"/>
        <v/>
      </c>
      <c r="IS24" s="81" t="str">
        <f t="shared" ca="1" si="224"/>
        <v/>
      </c>
      <c r="IT24" s="51" t="str">
        <f t="shared" ca="1" si="225"/>
        <v/>
      </c>
      <c r="IU24" s="80" t="str">
        <f t="shared" ca="1" si="226"/>
        <v/>
      </c>
      <c r="IV24" s="82" t="str">
        <f t="shared" ca="1" si="227"/>
        <v/>
      </c>
      <c r="IW24" s="83" t="str">
        <f t="shared" ca="1" si="228"/>
        <v/>
      </c>
      <c r="IX24" s="79" t="str">
        <f t="shared" ca="1" si="803"/>
        <v/>
      </c>
      <c r="IY24" s="50" t="str">
        <f t="shared" ref="IY24" ca="1" si="834">IFERROR((VLOOKUP($B24,INDIRECT("'"&amp;TEXT(IX$5,"dd-mm-yy")&amp;"'!$B$8:$AI$1000"),13,0)=$G$6)*1,"")</f>
        <v/>
      </c>
      <c r="IZ24" s="81" t="str">
        <f t="shared" ca="1" si="230"/>
        <v/>
      </c>
      <c r="JA24" s="81" t="str">
        <f t="shared" ca="1" si="231"/>
        <v/>
      </c>
      <c r="JB24" s="81" t="str">
        <f t="shared" ca="1" si="232"/>
        <v/>
      </c>
      <c r="JC24" s="81" t="str">
        <f t="shared" ca="1" si="233"/>
        <v/>
      </c>
      <c r="JD24" s="81" t="str">
        <f t="shared" ca="1" si="234"/>
        <v/>
      </c>
      <c r="JE24" s="81" t="str">
        <f t="shared" ca="1" si="235"/>
        <v/>
      </c>
      <c r="JF24" s="81" t="str">
        <f t="shared" ca="1" si="236"/>
        <v/>
      </c>
      <c r="JG24" s="81" t="str">
        <f t="shared" ca="1" si="237"/>
        <v/>
      </c>
      <c r="JH24" s="51" t="str">
        <f t="shared" ca="1" si="238"/>
        <v/>
      </c>
      <c r="JI24" s="80" t="str">
        <f t="shared" ca="1" si="239"/>
        <v/>
      </c>
      <c r="JJ24" s="82" t="str">
        <f t="shared" ca="1" si="240"/>
        <v/>
      </c>
      <c r="JK24" s="83" t="str">
        <f t="shared" ca="1" si="241"/>
        <v/>
      </c>
      <c r="JL24" s="79" t="str">
        <f t="shared" ca="1" si="803"/>
        <v/>
      </c>
      <c r="JM24" s="50" t="str">
        <f t="shared" ref="JM24" ca="1" si="835">IFERROR((VLOOKUP($B24,INDIRECT("'"&amp;TEXT(JL$5,"dd-mm-yy")&amp;"'!$B$8:$AI$1000"),13,0)=$G$6)*1,"")</f>
        <v/>
      </c>
      <c r="JN24" s="81" t="str">
        <f t="shared" ca="1" si="243"/>
        <v/>
      </c>
      <c r="JO24" s="81" t="str">
        <f t="shared" ca="1" si="244"/>
        <v/>
      </c>
      <c r="JP24" s="81" t="str">
        <f t="shared" ca="1" si="245"/>
        <v/>
      </c>
      <c r="JQ24" s="81" t="str">
        <f t="shared" ca="1" si="246"/>
        <v/>
      </c>
      <c r="JR24" s="81" t="str">
        <f t="shared" ca="1" si="247"/>
        <v/>
      </c>
      <c r="JS24" s="81" t="str">
        <f t="shared" ca="1" si="248"/>
        <v/>
      </c>
      <c r="JT24" s="81" t="str">
        <f t="shared" ca="1" si="249"/>
        <v/>
      </c>
      <c r="JU24" s="81" t="str">
        <f t="shared" ca="1" si="250"/>
        <v/>
      </c>
      <c r="JV24" s="51" t="str">
        <f t="shared" ca="1" si="251"/>
        <v/>
      </c>
      <c r="JW24" s="80" t="str">
        <f t="shared" ca="1" si="252"/>
        <v/>
      </c>
      <c r="JX24" s="82" t="str">
        <f t="shared" ca="1" si="253"/>
        <v/>
      </c>
      <c r="JY24" s="83" t="str">
        <f t="shared" ca="1" si="254"/>
        <v/>
      </c>
      <c r="JZ24" s="79" t="str">
        <f t="shared" ca="1" si="803"/>
        <v/>
      </c>
      <c r="KA24" s="50" t="str">
        <f t="shared" ref="KA24" ca="1" si="836">IFERROR((VLOOKUP($B24,INDIRECT("'"&amp;TEXT(JZ$5,"dd-mm-yy")&amp;"'!$B$8:$AI$1000"),13,0)=$G$6)*1,"")</f>
        <v/>
      </c>
      <c r="KB24" s="81" t="str">
        <f t="shared" ca="1" si="256"/>
        <v/>
      </c>
      <c r="KC24" s="81" t="str">
        <f t="shared" ca="1" si="257"/>
        <v/>
      </c>
      <c r="KD24" s="81" t="str">
        <f t="shared" ca="1" si="258"/>
        <v/>
      </c>
      <c r="KE24" s="81" t="str">
        <f t="shared" ca="1" si="259"/>
        <v/>
      </c>
      <c r="KF24" s="81" t="str">
        <f t="shared" ca="1" si="260"/>
        <v/>
      </c>
      <c r="KG24" s="81" t="str">
        <f t="shared" ca="1" si="261"/>
        <v/>
      </c>
      <c r="KH24" s="81" t="str">
        <f t="shared" ca="1" si="262"/>
        <v/>
      </c>
      <c r="KI24" s="81" t="str">
        <f t="shared" ca="1" si="263"/>
        <v/>
      </c>
      <c r="KJ24" s="51" t="str">
        <f t="shared" ca="1" si="264"/>
        <v/>
      </c>
      <c r="KK24" s="80" t="str">
        <f t="shared" ca="1" si="265"/>
        <v/>
      </c>
      <c r="KL24" s="82" t="str">
        <f t="shared" ca="1" si="266"/>
        <v/>
      </c>
      <c r="KM24" s="83" t="str">
        <f t="shared" ca="1" si="267"/>
        <v/>
      </c>
      <c r="KN24" s="79" t="str">
        <f t="shared" ref="KN24:MR36" ca="1" si="837">IFERROR((VLOOKUP($B24,INDIRECT("'"&amp;TEXT(KN$5,"dd-mm-yy")&amp;"'!$B$8:$AI$1000"),13,0)=$F$6)*1,"")</f>
        <v/>
      </c>
      <c r="KO24" s="50" t="str">
        <f t="shared" ref="KO24" ca="1" si="838">IFERROR((VLOOKUP($B24,INDIRECT("'"&amp;TEXT(KN$5,"dd-mm-yy")&amp;"'!$B$8:$AI$1000"),13,0)=$G$6)*1,"")</f>
        <v/>
      </c>
      <c r="KP24" s="81" t="str">
        <f t="shared" ca="1" si="269"/>
        <v/>
      </c>
      <c r="KQ24" s="81" t="str">
        <f t="shared" ca="1" si="270"/>
        <v/>
      </c>
      <c r="KR24" s="81" t="str">
        <f t="shared" ca="1" si="271"/>
        <v/>
      </c>
      <c r="KS24" s="81" t="str">
        <f t="shared" ca="1" si="272"/>
        <v/>
      </c>
      <c r="KT24" s="81" t="str">
        <f t="shared" ca="1" si="273"/>
        <v/>
      </c>
      <c r="KU24" s="81" t="str">
        <f t="shared" ca="1" si="274"/>
        <v/>
      </c>
      <c r="KV24" s="81" t="str">
        <f t="shared" ca="1" si="275"/>
        <v/>
      </c>
      <c r="KW24" s="81" t="str">
        <f t="shared" ca="1" si="276"/>
        <v/>
      </c>
      <c r="KX24" s="51" t="str">
        <f t="shared" ca="1" si="277"/>
        <v/>
      </c>
      <c r="KY24" s="80" t="str">
        <f t="shared" ca="1" si="278"/>
        <v/>
      </c>
      <c r="KZ24" s="82" t="str">
        <f t="shared" ca="1" si="279"/>
        <v/>
      </c>
      <c r="LA24" s="83" t="str">
        <f t="shared" ca="1" si="280"/>
        <v/>
      </c>
      <c r="LB24" s="79" t="str">
        <f t="shared" ca="1" si="837"/>
        <v/>
      </c>
      <c r="LC24" s="50" t="str">
        <f t="shared" ref="LC24" ca="1" si="839">IFERROR((VLOOKUP($B24,INDIRECT("'"&amp;TEXT(LB$5,"dd-mm-yy")&amp;"'!$B$8:$AI$1000"),13,0)=$G$6)*1,"")</f>
        <v/>
      </c>
      <c r="LD24" s="81" t="str">
        <f t="shared" ca="1" si="283"/>
        <v/>
      </c>
      <c r="LE24" s="81" t="str">
        <f t="shared" ca="1" si="284"/>
        <v/>
      </c>
      <c r="LF24" s="81" t="str">
        <f t="shared" ca="1" si="285"/>
        <v/>
      </c>
      <c r="LG24" s="81" t="str">
        <f t="shared" ca="1" si="286"/>
        <v/>
      </c>
      <c r="LH24" s="81" t="str">
        <f t="shared" ca="1" si="287"/>
        <v/>
      </c>
      <c r="LI24" s="81" t="str">
        <f t="shared" ca="1" si="288"/>
        <v/>
      </c>
      <c r="LJ24" s="81" t="str">
        <f t="shared" ca="1" si="289"/>
        <v/>
      </c>
      <c r="LK24" s="81" t="str">
        <f t="shared" ca="1" si="290"/>
        <v/>
      </c>
      <c r="LL24" s="51" t="str">
        <f t="shared" ca="1" si="291"/>
        <v/>
      </c>
      <c r="LM24" s="80" t="str">
        <f t="shared" ca="1" si="292"/>
        <v/>
      </c>
      <c r="LN24" s="82" t="str">
        <f t="shared" ca="1" si="293"/>
        <v/>
      </c>
      <c r="LO24" s="83" t="str">
        <f t="shared" ca="1" si="294"/>
        <v/>
      </c>
      <c r="LP24" s="79" t="str">
        <f t="shared" ca="1" si="837"/>
        <v/>
      </c>
      <c r="LQ24" s="50" t="str">
        <f t="shared" ref="LQ24" ca="1" si="840">IFERROR((VLOOKUP($B24,INDIRECT("'"&amp;TEXT(LP$5,"dd-mm-yy")&amp;"'!$B$8:$AI$1000"),13,0)=$G$6)*1,"")</f>
        <v/>
      </c>
      <c r="LR24" s="81" t="str">
        <f t="shared" ca="1" si="296"/>
        <v/>
      </c>
      <c r="LS24" s="81" t="str">
        <f t="shared" ca="1" si="297"/>
        <v/>
      </c>
      <c r="LT24" s="81" t="str">
        <f t="shared" ca="1" si="298"/>
        <v/>
      </c>
      <c r="LU24" s="81" t="str">
        <f t="shared" ca="1" si="299"/>
        <v/>
      </c>
      <c r="LV24" s="81" t="str">
        <f t="shared" ca="1" si="300"/>
        <v/>
      </c>
      <c r="LW24" s="81" t="str">
        <f t="shared" ca="1" si="301"/>
        <v/>
      </c>
      <c r="LX24" s="81" t="str">
        <f t="shared" ca="1" si="302"/>
        <v/>
      </c>
      <c r="LY24" s="81" t="str">
        <f t="shared" ca="1" si="303"/>
        <v/>
      </c>
      <c r="LZ24" s="51" t="str">
        <f t="shared" ca="1" si="304"/>
        <v/>
      </c>
      <c r="MA24" s="80" t="str">
        <f t="shared" ca="1" si="305"/>
        <v/>
      </c>
      <c r="MB24" s="82" t="str">
        <f t="shared" ca="1" si="306"/>
        <v/>
      </c>
      <c r="MC24" s="83" t="str">
        <f t="shared" ca="1" si="307"/>
        <v/>
      </c>
      <c r="MD24" s="79" t="str">
        <f t="shared" ca="1" si="837"/>
        <v/>
      </c>
      <c r="ME24" s="50" t="str">
        <f t="shared" ref="ME24" ca="1" si="841">IFERROR((VLOOKUP($B24,INDIRECT("'"&amp;TEXT(MD$5,"dd-mm-yy")&amp;"'!$B$8:$AI$1000"),13,0)=$G$6)*1,"")</f>
        <v/>
      </c>
      <c r="MF24" s="81" t="str">
        <f t="shared" ca="1" si="309"/>
        <v/>
      </c>
      <c r="MG24" s="81" t="str">
        <f t="shared" ca="1" si="310"/>
        <v/>
      </c>
      <c r="MH24" s="81" t="str">
        <f t="shared" ca="1" si="311"/>
        <v/>
      </c>
      <c r="MI24" s="81" t="str">
        <f t="shared" ca="1" si="312"/>
        <v/>
      </c>
      <c r="MJ24" s="81" t="str">
        <f t="shared" ca="1" si="313"/>
        <v/>
      </c>
      <c r="MK24" s="81" t="str">
        <f t="shared" ca="1" si="314"/>
        <v/>
      </c>
      <c r="ML24" s="81" t="str">
        <f t="shared" ca="1" si="315"/>
        <v/>
      </c>
      <c r="MM24" s="81" t="str">
        <f t="shared" ca="1" si="316"/>
        <v/>
      </c>
      <c r="MN24" s="51" t="str">
        <f t="shared" ca="1" si="317"/>
        <v/>
      </c>
      <c r="MO24" s="80" t="str">
        <f t="shared" ca="1" si="318"/>
        <v/>
      </c>
      <c r="MP24" s="82" t="str">
        <f t="shared" ca="1" si="319"/>
        <v/>
      </c>
      <c r="MQ24" s="83" t="str">
        <f t="shared" ca="1" si="320"/>
        <v/>
      </c>
      <c r="MR24" s="79" t="str">
        <f t="shared" ca="1" si="837"/>
        <v/>
      </c>
      <c r="MS24" s="50" t="str">
        <f t="shared" ref="MS24" ca="1" si="842">IFERROR((VLOOKUP($B24,INDIRECT("'"&amp;TEXT(MR$5,"dd-mm-yy")&amp;"'!$B$8:$AI$1000"),13,0)=$G$6)*1,"")</f>
        <v/>
      </c>
      <c r="MT24" s="81" t="str">
        <f t="shared" ca="1" si="322"/>
        <v/>
      </c>
      <c r="MU24" s="81" t="str">
        <f t="shared" ca="1" si="323"/>
        <v/>
      </c>
      <c r="MV24" s="81" t="str">
        <f t="shared" ca="1" si="324"/>
        <v/>
      </c>
      <c r="MW24" s="81" t="str">
        <f t="shared" ca="1" si="325"/>
        <v/>
      </c>
      <c r="MX24" s="81" t="str">
        <f t="shared" ca="1" si="326"/>
        <v/>
      </c>
      <c r="MY24" s="81" t="str">
        <f t="shared" ca="1" si="327"/>
        <v/>
      </c>
      <c r="MZ24" s="81" t="str">
        <f t="shared" ca="1" si="328"/>
        <v/>
      </c>
      <c r="NA24" s="81" t="str">
        <f t="shared" ca="1" si="329"/>
        <v/>
      </c>
      <c r="NB24" s="51" t="str">
        <f t="shared" ca="1" si="330"/>
        <v/>
      </c>
      <c r="NC24" s="80" t="str">
        <f t="shared" ca="1" si="331"/>
        <v/>
      </c>
      <c r="ND24" s="82" t="str">
        <f t="shared" ca="1" si="332"/>
        <v/>
      </c>
      <c r="NE24" s="83" t="str">
        <f t="shared" ca="1" si="333"/>
        <v/>
      </c>
      <c r="NF24" s="79" t="str">
        <f t="shared" ca="1" si="814"/>
        <v/>
      </c>
      <c r="NG24" s="50" t="str">
        <f t="shared" ref="NG24" ca="1" si="843">IFERROR((VLOOKUP($B24,INDIRECT("'"&amp;TEXT(NF$5,"dd-mm-yy")&amp;"'!$B$8:$AI$1000"),13,0)=$G$6)*1,"")</f>
        <v/>
      </c>
      <c r="NH24" s="81" t="str">
        <f t="shared" ca="1" si="335"/>
        <v/>
      </c>
      <c r="NI24" s="81" t="str">
        <f t="shared" ca="1" si="336"/>
        <v/>
      </c>
      <c r="NJ24" s="81" t="str">
        <f t="shared" ca="1" si="337"/>
        <v/>
      </c>
      <c r="NK24" s="81" t="str">
        <f t="shared" ca="1" si="338"/>
        <v/>
      </c>
      <c r="NL24" s="81" t="str">
        <f t="shared" ca="1" si="339"/>
        <v/>
      </c>
      <c r="NM24" s="81" t="str">
        <f t="shared" ca="1" si="340"/>
        <v/>
      </c>
      <c r="NN24" s="81" t="str">
        <f t="shared" ca="1" si="341"/>
        <v/>
      </c>
      <c r="NO24" s="81" t="str">
        <f t="shared" ca="1" si="342"/>
        <v/>
      </c>
      <c r="NP24" s="51" t="str">
        <f t="shared" ca="1" si="343"/>
        <v/>
      </c>
      <c r="NQ24" s="80" t="str">
        <f t="shared" ca="1" si="344"/>
        <v/>
      </c>
      <c r="NR24" s="82" t="str">
        <f t="shared" ca="1" si="345"/>
        <v/>
      </c>
      <c r="NS24" s="83" t="str">
        <f t="shared" ca="1" si="346"/>
        <v/>
      </c>
      <c r="NT24" s="79" t="str">
        <f t="shared" ca="1" si="814"/>
        <v/>
      </c>
      <c r="NU24" s="50" t="str">
        <f t="shared" ref="NU24" ca="1" si="844">IFERROR((VLOOKUP($B24,INDIRECT("'"&amp;TEXT(NT$5,"dd-mm-yy")&amp;"'!$B$8:$AI$1000"),13,0)=$G$6)*1,"")</f>
        <v/>
      </c>
      <c r="NV24" s="81" t="str">
        <f t="shared" ca="1" si="349"/>
        <v/>
      </c>
      <c r="NW24" s="81" t="str">
        <f t="shared" ca="1" si="350"/>
        <v/>
      </c>
      <c r="NX24" s="81" t="str">
        <f t="shared" ca="1" si="351"/>
        <v/>
      </c>
      <c r="NY24" s="81" t="str">
        <f t="shared" ca="1" si="352"/>
        <v/>
      </c>
      <c r="NZ24" s="81" t="str">
        <f t="shared" ca="1" si="353"/>
        <v/>
      </c>
      <c r="OA24" s="81" t="str">
        <f t="shared" ca="1" si="354"/>
        <v/>
      </c>
      <c r="OB24" s="81" t="str">
        <f t="shared" ca="1" si="355"/>
        <v/>
      </c>
      <c r="OC24" s="81" t="str">
        <f t="shared" ca="1" si="356"/>
        <v/>
      </c>
      <c r="OD24" s="51" t="str">
        <f t="shared" ca="1" si="357"/>
        <v/>
      </c>
      <c r="OE24" s="80" t="str">
        <f t="shared" ca="1" si="358"/>
        <v/>
      </c>
      <c r="OF24" s="82" t="str">
        <f t="shared" ca="1" si="359"/>
        <v/>
      </c>
      <c r="OG24" s="83" t="str">
        <f t="shared" ca="1" si="360"/>
        <v/>
      </c>
      <c r="OH24" s="79" t="str">
        <f t="shared" ca="1" si="814"/>
        <v/>
      </c>
      <c r="OI24" s="50" t="str">
        <f t="shared" ref="OI24" ca="1" si="845">IFERROR((VLOOKUP($B24,INDIRECT("'"&amp;TEXT(OH$5,"dd-mm-yy")&amp;"'!$B$8:$AI$1000"),13,0)=$G$6)*1,"")</f>
        <v/>
      </c>
      <c r="OJ24" s="81" t="str">
        <f t="shared" ca="1" si="362"/>
        <v/>
      </c>
      <c r="OK24" s="81" t="str">
        <f t="shared" ca="1" si="363"/>
        <v/>
      </c>
      <c r="OL24" s="81" t="str">
        <f t="shared" ca="1" si="364"/>
        <v/>
      </c>
      <c r="OM24" s="81" t="str">
        <f t="shared" ca="1" si="365"/>
        <v/>
      </c>
      <c r="ON24" s="81" t="str">
        <f t="shared" ca="1" si="366"/>
        <v/>
      </c>
      <c r="OO24" s="81" t="str">
        <f t="shared" ca="1" si="367"/>
        <v/>
      </c>
      <c r="OP24" s="81" t="str">
        <f t="shared" ca="1" si="368"/>
        <v/>
      </c>
      <c r="OQ24" s="81" t="str">
        <f t="shared" ca="1" si="369"/>
        <v/>
      </c>
      <c r="OR24" s="51" t="str">
        <f t="shared" ca="1" si="370"/>
        <v/>
      </c>
      <c r="OS24" s="80" t="str">
        <f t="shared" ca="1" si="371"/>
        <v/>
      </c>
      <c r="OT24" s="82" t="str">
        <f t="shared" ca="1" si="372"/>
        <v/>
      </c>
      <c r="OU24" s="83" t="str">
        <f t="shared" ca="1" si="373"/>
        <v/>
      </c>
      <c r="OV24" s="79" t="str">
        <f t="shared" ca="1" si="814"/>
        <v/>
      </c>
      <c r="OW24" s="50" t="str">
        <f t="shared" ref="OW24" ca="1" si="846">IFERROR((VLOOKUP($B24,INDIRECT("'"&amp;TEXT(OV$5,"dd-mm-yy")&amp;"'!$B$8:$AI$1000"),13,0)=$G$6)*1,"")</f>
        <v/>
      </c>
      <c r="OX24" s="81" t="str">
        <f t="shared" ca="1" si="375"/>
        <v/>
      </c>
      <c r="OY24" s="81" t="str">
        <f t="shared" ca="1" si="376"/>
        <v/>
      </c>
      <c r="OZ24" s="81" t="str">
        <f t="shared" ca="1" si="377"/>
        <v/>
      </c>
      <c r="PA24" s="81" t="str">
        <f t="shared" ca="1" si="378"/>
        <v/>
      </c>
      <c r="PB24" s="81" t="str">
        <f t="shared" ca="1" si="379"/>
        <v/>
      </c>
      <c r="PC24" s="81" t="str">
        <f t="shared" ca="1" si="380"/>
        <v/>
      </c>
      <c r="PD24" s="81" t="str">
        <f t="shared" ca="1" si="381"/>
        <v/>
      </c>
      <c r="PE24" s="81" t="str">
        <f t="shared" ca="1" si="382"/>
        <v/>
      </c>
      <c r="PF24" s="51" t="str">
        <f t="shared" ca="1" si="383"/>
        <v/>
      </c>
      <c r="PG24" s="80" t="str">
        <f t="shared" ca="1" si="384"/>
        <v/>
      </c>
      <c r="PH24" s="82" t="str">
        <f t="shared" ca="1" si="385"/>
        <v/>
      </c>
      <c r="PI24" s="83" t="str">
        <f t="shared" ca="1" si="386"/>
        <v/>
      </c>
      <c r="PJ24" s="79" t="str">
        <f t="shared" ca="1" si="814"/>
        <v/>
      </c>
      <c r="PK24" s="50" t="str">
        <f t="shared" ref="PK24" ca="1" si="847">IFERROR((VLOOKUP($B24,INDIRECT("'"&amp;TEXT(PJ$5,"dd-mm-yy")&amp;"'!$B$8:$AI$1000"),13,0)=$G$6)*1,"")</f>
        <v/>
      </c>
      <c r="PL24" s="81" t="str">
        <f t="shared" ca="1" si="388"/>
        <v/>
      </c>
      <c r="PM24" s="81" t="str">
        <f t="shared" ca="1" si="389"/>
        <v/>
      </c>
      <c r="PN24" s="81" t="str">
        <f t="shared" ca="1" si="390"/>
        <v/>
      </c>
      <c r="PO24" s="81" t="str">
        <f t="shared" ca="1" si="391"/>
        <v/>
      </c>
      <c r="PP24" s="81" t="str">
        <f t="shared" ca="1" si="392"/>
        <v/>
      </c>
      <c r="PQ24" s="81" t="str">
        <f t="shared" ca="1" si="393"/>
        <v/>
      </c>
      <c r="PR24" s="81" t="str">
        <f t="shared" ca="1" si="394"/>
        <v/>
      </c>
      <c r="PS24" s="81" t="str">
        <f t="shared" ca="1" si="395"/>
        <v/>
      </c>
      <c r="PT24" s="51" t="str">
        <f t="shared" ca="1" si="396"/>
        <v/>
      </c>
      <c r="PU24" s="80" t="str">
        <f t="shared" ca="1" si="397"/>
        <v/>
      </c>
      <c r="PV24" s="82" t="str">
        <f t="shared" ca="1" si="398"/>
        <v/>
      </c>
      <c r="PW24" s="83" t="str">
        <f t="shared" ca="1" si="399"/>
        <v/>
      </c>
      <c r="PX24" s="79" t="str">
        <f t="shared" ca="1" si="820"/>
        <v/>
      </c>
      <c r="PY24" s="50" t="str">
        <f t="shared" ref="PY24" ca="1" si="848">IFERROR((VLOOKUP($B24,INDIRECT("'"&amp;TEXT(PX$5,"dd-mm-yy")&amp;"'!$B$8:$AI$1000"),13,0)=$G$6)*1,"")</f>
        <v/>
      </c>
      <c r="PZ24" s="81" t="str">
        <f t="shared" ca="1" si="401"/>
        <v/>
      </c>
      <c r="QA24" s="81" t="str">
        <f t="shared" ca="1" si="402"/>
        <v/>
      </c>
      <c r="QB24" s="81" t="str">
        <f t="shared" ca="1" si="403"/>
        <v/>
      </c>
      <c r="QC24" s="81" t="str">
        <f t="shared" ca="1" si="404"/>
        <v/>
      </c>
      <c r="QD24" s="81" t="str">
        <f t="shared" ca="1" si="405"/>
        <v/>
      </c>
      <c r="QE24" s="81" t="str">
        <f t="shared" ca="1" si="406"/>
        <v/>
      </c>
      <c r="QF24" s="81" t="str">
        <f t="shared" ca="1" si="407"/>
        <v/>
      </c>
      <c r="QG24" s="81" t="str">
        <f t="shared" ca="1" si="408"/>
        <v/>
      </c>
      <c r="QH24" s="51" t="str">
        <f t="shared" ca="1" si="409"/>
        <v/>
      </c>
      <c r="QI24" s="80" t="str">
        <f t="shared" ca="1" si="410"/>
        <v/>
      </c>
      <c r="QJ24" s="82" t="str">
        <f t="shared" ca="1" si="411"/>
        <v/>
      </c>
      <c r="QK24" s="83" t="str">
        <f t="shared" ca="1" si="412"/>
        <v/>
      </c>
    </row>
    <row r="25" spans="2:453" ht="14.45" customHeight="1" x14ac:dyDescent="0.3">
      <c r="B25" s="72" t="str">
        <f>Colaboradores!B23</f>
        <v>0398</v>
      </c>
      <c r="C25" s="71" t="str">
        <f>Colaboradores!C23</f>
        <v>Chávez Bravo, Margarita</v>
      </c>
      <c r="D25" s="90">
        <f t="shared" ca="1" si="0"/>
        <v>0</v>
      </c>
      <c r="E25" s="91">
        <f t="shared" ca="1" si="1"/>
        <v>0</v>
      </c>
      <c r="F25" s="54" t="str">
        <f t="shared" ca="1" si="790"/>
        <v/>
      </c>
      <c r="G25" s="52" t="str">
        <f t="shared" ca="1" si="790"/>
        <v/>
      </c>
      <c r="H25" s="81" t="str">
        <f t="shared" ca="1" si="790"/>
        <v/>
      </c>
      <c r="I25" s="81" t="str">
        <f t="shared" ca="1" si="790"/>
        <v/>
      </c>
      <c r="J25" s="81" t="str">
        <f t="shared" ca="1" si="790"/>
        <v/>
      </c>
      <c r="K25" s="81" t="str">
        <f t="shared" ca="1" si="790"/>
        <v/>
      </c>
      <c r="L25" s="81" t="str">
        <f t="shared" ca="1" si="790"/>
        <v/>
      </c>
      <c r="M25" s="81" t="str">
        <f t="shared" ca="1" si="790"/>
        <v/>
      </c>
      <c r="N25" s="81" t="str">
        <f t="shared" ca="1" si="790"/>
        <v/>
      </c>
      <c r="O25" s="81" t="str">
        <f t="shared" ca="1" si="790"/>
        <v/>
      </c>
      <c r="P25" s="53" t="str">
        <f t="shared" ca="1" si="790"/>
        <v/>
      </c>
      <c r="Q25" s="28" t="str">
        <f t="shared" ca="1" si="790"/>
        <v/>
      </c>
      <c r="R25" s="82" t="str">
        <f t="shared" ca="1" si="790"/>
        <v/>
      </c>
      <c r="S25" s="83" t="str">
        <f t="shared" ca="1" si="790"/>
        <v/>
      </c>
      <c r="T25" s="79" t="str">
        <f t="shared" ca="1" si="3"/>
        <v/>
      </c>
      <c r="U25" s="50" t="str">
        <f t="shared" ca="1" si="4"/>
        <v/>
      </c>
      <c r="V25" s="81" t="str">
        <f t="shared" ca="1" si="5"/>
        <v/>
      </c>
      <c r="W25" s="81" t="str">
        <f t="shared" ca="1" si="6"/>
        <v/>
      </c>
      <c r="X25" s="81" t="str">
        <f t="shared" ca="1" si="7"/>
        <v/>
      </c>
      <c r="Y25" s="81" t="str">
        <f t="shared" ca="1" si="8"/>
        <v/>
      </c>
      <c r="Z25" s="81" t="str">
        <f t="shared" ca="1" si="9"/>
        <v/>
      </c>
      <c r="AA25" s="81" t="str">
        <f t="shared" ca="1" si="10"/>
        <v/>
      </c>
      <c r="AB25" s="81" t="str">
        <f t="shared" ca="1" si="11"/>
        <v/>
      </c>
      <c r="AC25" s="81" t="str">
        <f t="shared" ca="1" si="12"/>
        <v/>
      </c>
      <c r="AD25" s="51" t="str">
        <f t="shared" ca="1" si="13"/>
        <v/>
      </c>
      <c r="AE25" s="80" t="str">
        <f t="shared" ca="1" si="14"/>
        <v/>
      </c>
      <c r="AF25" s="82" t="str">
        <f t="shared" ca="1" si="15"/>
        <v/>
      </c>
      <c r="AG25" s="83" t="str">
        <f t="shared" ca="1" si="16"/>
        <v/>
      </c>
      <c r="AH25" s="79" t="str">
        <f t="shared" ca="1" si="17"/>
        <v/>
      </c>
      <c r="AI25" s="50" t="str">
        <f t="shared" ca="1" si="18"/>
        <v/>
      </c>
      <c r="AJ25" s="81" t="str">
        <f t="shared" ca="1" si="19"/>
        <v/>
      </c>
      <c r="AK25" s="81" t="str">
        <f t="shared" ca="1" si="20"/>
        <v/>
      </c>
      <c r="AL25" s="81" t="str">
        <f t="shared" ca="1" si="21"/>
        <v/>
      </c>
      <c r="AM25" s="81" t="str">
        <f t="shared" ca="1" si="22"/>
        <v/>
      </c>
      <c r="AN25" s="81" t="str">
        <f t="shared" ca="1" si="23"/>
        <v/>
      </c>
      <c r="AO25" s="81" t="str">
        <f t="shared" ca="1" si="24"/>
        <v/>
      </c>
      <c r="AP25" s="81" t="str">
        <f t="shared" ca="1" si="25"/>
        <v/>
      </c>
      <c r="AQ25" s="81" t="str">
        <f t="shared" ca="1" si="26"/>
        <v/>
      </c>
      <c r="AR25" s="51" t="str">
        <f t="shared" ca="1" si="27"/>
        <v/>
      </c>
      <c r="AS25" s="80" t="str">
        <f t="shared" ca="1" si="28"/>
        <v/>
      </c>
      <c r="AT25" s="82" t="str">
        <f t="shared" ca="1" si="29"/>
        <v/>
      </c>
      <c r="AU25" s="83" t="str">
        <f t="shared" ca="1" si="30"/>
        <v/>
      </c>
      <c r="AV25" s="79" t="str">
        <f t="shared" ca="1" si="31"/>
        <v/>
      </c>
      <c r="AW25" s="50" t="str">
        <f t="shared" ca="1" si="32"/>
        <v/>
      </c>
      <c r="AX25" s="81" t="str">
        <f t="shared" ca="1" si="33"/>
        <v/>
      </c>
      <c r="AY25" s="81" t="str">
        <f t="shared" ca="1" si="34"/>
        <v/>
      </c>
      <c r="AZ25" s="81" t="str">
        <f t="shared" ca="1" si="35"/>
        <v/>
      </c>
      <c r="BA25" s="81" t="str">
        <f t="shared" ca="1" si="36"/>
        <v/>
      </c>
      <c r="BB25" s="81" t="str">
        <f t="shared" ca="1" si="37"/>
        <v/>
      </c>
      <c r="BC25" s="81" t="str">
        <f t="shared" ca="1" si="38"/>
        <v/>
      </c>
      <c r="BD25" s="81" t="str">
        <f t="shared" ca="1" si="39"/>
        <v/>
      </c>
      <c r="BE25" s="81" t="str">
        <f t="shared" ca="1" si="40"/>
        <v/>
      </c>
      <c r="BF25" s="51" t="str">
        <f t="shared" ca="1" si="41"/>
        <v/>
      </c>
      <c r="BG25" s="80" t="str">
        <f t="shared" ca="1" si="42"/>
        <v/>
      </c>
      <c r="BH25" s="82" t="str">
        <f t="shared" ca="1" si="43"/>
        <v/>
      </c>
      <c r="BI25" s="83" t="str">
        <f t="shared" ca="1" si="44"/>
        <v/>
      </c>
      <c r="BJ25" s="79" t="str">
        <f t="shared" ca="1" si="791"/>
        <v/>
      </c>
      <c r="BK25" s="50" t="str">
        <f t="shared" ca="1" si="792"/>
        <v/>
      </c>
      <c r="BL25" s="81" t="str">
        <f t="shared" ca="1" si="47"/>
        <v/>
      </c>
      <c r="BM25" s="81" t="str">
        <f t="shared" ca="1" si="48"/>
        <v/>
      </c>
      <c r="BN25" s="81" t="str">
        <f t="shared" ca="1" si="49"/>
        <v/>
      </c>
      <c r="BO25" s="81" t="str">
        <f t="shared" ca="1" si="50"/>
        <v/>
      </c>
      <c r="BP25" s="81" t="str">
        <f t="shared" ca="1" si="51"/>
        <v/>
      </c>
      <c r="BQ25" s="81" t="str">
        <f t="shared" ca="1" si="52"/>
        <v/>
      </c>
      <c r="BR25" s="81" t="str">
        <f t="shared" ca="1" si="53"/>
        <v/>
      </c>
      <c r="BS25" s="81" t="str">
        <f t="shared" ca="1" si="54"/>
        <v/>
      </c>
      <c r="BT25" s="51" t="str">
        <f t="shared" ca="1" si="55"/>
        <v/>
      </c>
      <c r="BU25" s="80" t="str">
        <f t="shared" ca="1" si="56"/>
        <v/>
      </c>
      <c r="BV25" s="82" t="str">
        <f t="shared" ca="1" si="57"/>
        <v/>
      </c>
      <c r="BW25" s="83" t="str">
        <f t="shared" ca="1" si="58"/>
        <v/>
      </c>
      <c r="BX25" s="79" t="str">
        <f t="shared" ca="1" si="791"/>
        <v/>
      </c>
      <c r="BY25" s="50" t="str">
        <f t="shared" ca="1" si="792"/>
        <v/>
      </c>
      <c r="BZ25" s="81" t="str">
        <f t="shared" ca="1" si="59"/>
        <v/>
      </c>
      <c r="CA25" s="81" t="str">
        <f t="shared" ca="1" si="60"/>
        <v/>
      </c>
      <c r="CB25" s="81" t="str">
        <f t="shared" ca="1" si="61"/>
        <v/>
      </c>
      <c r="CC25" s="81" t="str">
        <f t="shared" ca="1" si="62"/>
        <v/>
      </c>
      <c r="CD25" s="81" t="str">
        <f t="shared" ca="1" si="63"/>
        <v/>
      </c>
      <c r="CE25" s="81" t="str">
        <f t="shared" ca="1" si="64"/>
        <v/>
      </c>
      <c r="CF25" s="81" t="str">
        <f t="shared" ca="1" si="65"/>
        <v/>
      </c>
      <c r="CG25" s="81" t="str">
        <f t="shared" ca="1" si="66"/>
        <v/>
      </c>
      <c r="CH25" s="51" t="str">
        <f t="shared" ca="1" si="67"/>
        <v/>
      </c>
      <c r="CI25" s="80" t="str">
        <f t="shared" ca="1" si="68"/>
        <v/>
      </c>
      <c r="CJ25" s="82" t="str">
        <f t="shared" ca="1" si="69"/>
        <v/>
      </c>
      <c r="CK25" s="83" t="str">
        <f t="shared" ca="1" si="70"/>
        <v/>
      </c>
      <c r="CL25" s="79" t="str">
        <f t="shared" ca="1" si="791"/>
        <v/>
      </c>
      <c r="CM25" s="50" t="str">
        <f t="shared" ca="1" si="792"/>
        <v/>
      </c>
      <c r="CN25" s="81" t="str">
        <f t="shared" ca="1" si="71"/>
        <v/>
      </c>
      <c r="CO25" s="81" t="str">
        <f t="shared" ca="1" si="72"/>
        <v/>
      </c>
      <c r="CP25" s="81" t="str">
        <f t="shared" ca="1" si="73"/>
        <v/>
      </c>
      <c r="CQ25" s="81" t="str">
        <f t="shared" ca="1" si="74"/>
        <v/>
      </c>
      <c r="CR25" s="81" t="str">
        <f t="shared" ca="1" si="75"/>
        <v/>
      </c>
      <c r="CS25" s="81" t="str">
        <f t="shared" ca="1" si="76"/>
        <v/>
      </c>
      <c r="CT25" s="81" t="str">
        <f t="shared" ca="1" si="77"/>
        <v/>
      </c>
      <c r="CU25" s="81" t="str">
        <f t="shared" ca="1" si="78"/>
        <v/>
      </c>
      <c r="CV25" s="51" t="str">
        <f t="shared" ca="1" si="79"/>
        <v/>
      </c>
      <c r="CW25" s="80" t="str">
        <f t="shared" ca="1" si="80"/>
        <v/>
      </c>
      <c r="CX25" s="82" t="str">
        <f t="shared" ca="1" si="81"/>
        <v/>
      </c>
      <c r="CY25" s="83" t="str">
        <f t="shared" ca="1" si="82"/>
        <v/>
      </c>
      <c r="CZ25" s="79" t="str">
        <f t="shared" ca="1" si="794"/>
        <v/>
      </c>
      <c r="DA25" s="50" t="str">
        <f t="shared" ref="DA25" ca="1" si="849">IFERROR((VLOOKUP($B25,INDIRECT("'"&amp;TEXT(CZ$5,"dd-mm-yy")&amp;"'!$B$8:$AI$1000"),13,0)=$G$6)*1,"")</f>
        <v/>
      </c>
      <c r="DB25" s="81" t="str">
        <f t="shared" ca="1" si="84"/>
        <v/>
      </c>
      <c r="DC25" s="81" t="str">
        <f t="shared" ca="1" si="85"/>
        <v/>
      </c>
      <c r="DD25" s="81" t="str">
        <f t="shared" ca="1" si="86"/>
        <v/>
      </c>
      <c r="DE25" s="81" t="str">
        <f t="shared" ca="1" si="87"/>
        <v/>
      </c>
      <c r="DF25" s="81" t="str">
        <f t="shared" ca="1" si="88"/>
        <v/>
      </c>
      <c r="DG25" s="81" t="str">
        <f t="shared" ca="1" si="89"/>
        <v/>
      </c>
      <c r="DH25" s="81" t="str">
        <f t="shared" ca="1" si="90"/>
        <v/>
      </c>
      <c r="DI25" s="81" t="str">
        <f t="shared" ca="1" si="91"/>
        <v/>
      </c>
      <c r="DJ25" s="51" t="str">
        <f t="shared" ca="1" si="92"/>
        <v/>
      </c>
      <c r="DK25" s="80" t="str">
        <f t="shared" ca="1" si="93"/>
        <v/>
      </c>
      <c r="DL25" s="82" t="str">
        <f t="shared" ca="1" si="94"/>
        <v/>
      </c>
      <c r="DM25" s="83" t="str">
        <f t="shared" ca="1" si="95"/>
        <v/>
      </c>
      <c r="DN25" s="79" t="str">
        <f t="shared" ca="1" si="794"/>
        <v/>
      </c>
      <c r="DO25" s="50" t="str">
        <f t="shared" ref="DO25" ca="1" si="850">IFERROR((VLOOKUP($B25,INDIRECT("'"&amp;TEXT(DN$5,"dd-mm-yy")&amp;"'!$B$8:$AI$1000"),13,0)=$G$6)*1,"")</f>
        <v/>
      </c>
      <c r="DP25" s="81" t="str">
        <f t="shared" ca="1" si="98"/>
        <v/>
      </c>
      <c r="DQ25" s="81" t="str">
        <f t="shared" ca="1" si="99"/>
        <v/>
      </c>
      <c r="DR25" s="81" t="str">
        <f t="shared" ca="1" si="100"/>
        <v/>
      </c>
      <c r="DS25" s="81" t="str">
        <f t="shared" ca="1" si="101"/>
        <v/>
      </c>
      <c r="DT25" s="81" t="str">
        <f t="shared" ca="1" si="102"/>
        <v/>
      </c>
      <c r="DU25" s="81" t="str">
        <f t="shared" ca="1" si="103"/>
        <v/>
      </c>
      <c r="DV25" s="81" t="str">
        <f t="shared" ca="1" si="104"/>
        <v/>
      </c>
      <c r="DW25" s="81" t="str">
        <f t="shared" ca="1" si="105"/>
        <v/>
      </c>
      <c r="DX25" s="51" t="str">
        <f t="shared" ca="1" si="106"/>
        <v/>
      </c>
      <c r="DY25" s="80" t="str">
        <f t="shared" ca="1" si="107"/>
        <v/>
      </c>
      <c r="DZ25" s="82" t="str">
        <f t="shared" ca="1" si="108"/>
        <v/>
      </c>
      <c r="EA25" s="83" t="str">
        <f t="shared" ca="1" si="109"/>
        <v/>
      </c>
      <c r="EB25" s="79" t="str">
        <f t="shared" ca="1" si="794"/>
        <v/>
      </c>
      <c r="EC25" s="50" t="str">
        <f t="shared" ref="EC25" ca="1" si="851">IFERROR((VLOOKUP($B25,INDIRECT("'"&amp;TEXT(EB$5,"dd-mm-yy")&amp;"'!$B$8:$AI$1000"),13,0)=$G$6)*1,"")</f>
        <v/>
      </c>
      <c r="ED25" s="81" t="str">
        <f t="shared" ca="1" si="111"/>
        <v/>
      </c>
      <c r="EE25" s="81" t="str">
        <f t="shared" ca="1" si="112"/>
        <v/>
      </c>
      <c r="EF25" s="81" t="str">
        <f t="shared" ca="1" si="113"/>
        <v/>
      </c>
      <c r="EG25" s="81" t="str">
        <f t="shared" ca="1" si="114"/>
        <v/>
      </c>
      <c r="EH25" s="81" t="str">
        <f t="shared" ca="1" si="115"/>
        <v/>
      </c>
      <c r="EI25" s="81" t="str">
        <f t="shared" ca="1" si="116"/>
        <v/>
      </c>
      <c r="EJ25" s="81" t="str">
        <f t="shared" ca="1" si="117"/>
        <v/>
      </c>
      <c r="EK25" s="81" t="str">
        <f t="shared" ca="1" si="118"/>
        <v/>
      </c>
      <c r="EL25" s="51" t="str">
        <f t="shared" ca="1" si="119"/>
        <v/>
      </c>
      <c r="EM25" s="80" t="str">
        <f t="shared" ca="1" si="120"/>
        <v/>
      </c>
      <c r="EN25" s="82" t="str">
        <f t="shared" ca="1" si="121"/>
        <v/>
      </c>
      <c r="EO25" s="83" t="str">
        <f t="shared" ca="1" si="122"/>
        <v/>
      </c>
      <c r="EP25" s="79" t="str">
        <f t="shared" ca="1" si="794"/>
        <v/>
      </c>
      <c r="EQ25" s="50" t="str">
        <f t="shared" ref="EQ25" ca="1" si="852">IFERROR((VLOOKUP($B25,INDIRECT("'"&amp;TEXT(EP$5,"dd-mm-yy")&amp;"'!$B$8:$AI$1000"),13,0)=$G$6)*1,"")</f>
        <v/>
      </c>
      <c r="ER25" s="81" t="str">
        <f t="shared" ca="1" si="124"/>
        <v/>
      </c>
      <c r="ES25" s="81" t="str">
        <f t="shared" ca="1" si="125"/>
        <v/>
      </c>
      <c r="ET25" s="81" t="str">
        <f t="shared" ca="1" si="126"/>
        <v/>
      </c>
      <c r="EU25" s="81" t="str">
        <f t="shared" ca="1" si="127"/>
        <v/>
      </c>
      <c r="EV25" s="81" t="str">
        <f t="shared" ca="1" si="128"/>
        <v/>
      </c>
      <c r="EW25" s="81" t="str">
        <f t="shared" ca="1" si="129"/>
        <v/>
      </c>
      <c r="EX25" s="81" t="str">
        <f t="shared" ca="1" si="130"/>
        <v/>
      </c>
      <c r="EY25" s="81" t="str">
        <f t="shared" ca="1" si="131"/>
        <v/>
      </c>
      <c r="EZ25" s="51" t="str">
        <f t="shared" ca="1" si="132"/>
        <v/>
      </c>
      <c r="FA25" s="80" t="str">
        <f t="shared" ca="1" si="133"/>
        <v/>
      </c>
      <c r="FB25" s="82" t="str">
        <f t="shared" ca="1" si="134"/>
        <v/>
      </c>
      <c r="FC25" s="83" t="str">
        <f t="shared" ca="1" si="135"/>
        <v/>
      </c>
      <c r="FD25" s="79" t="str">
        <f t="shared" ca="1" si="826"/>
        <v/>
      </c>
      <c r="FE25" s="50" t="str">
        <f t="shared" ref="FE25" ca="1" si="853">IFERROR((VLOOKUP($B25,INDIRECT("'"&amp;TEXT(FD$5,"dd-mm-yy")&amp;"'!$B$8:$AI$1000"),13,0)=$G$6)*1,"")</f>
        <v/>
      </c>
      <c r="FF25" s="81" t="str">
        <f t="shared" ca="1" si="137"/>
        <v/>
      </c>
      <c r="FG25" s="81" t="str">
        <f t="shared" ca="1" si="138"/>
        <v/>
      </c>
      <c r="FH25" s="81" t="str">
        <f t="shared" ca="1" si="139"/>
        <v/>
      </c>
      <c r="FI25" s="81" t="str">
        <f t="shared" ca="1" si="140"/>
        <v/>
      </c>
      <c r="FJ25" s="81" t="str">
        <f t="shared" ca="1" si="141"/>
        <v/>
      </c>
      <c r="FK25" s="81" t="str">
        <f t="shared" ca="1" si="142"/>
        <v/>
      </c>
      <c r="FL25" s="81" t="str">
        <f t="shared" ca="1" si="143"/>
        <v/>
      </c>
      <c r="FM25" s="81" t="str">
        <f t="shared" ca="1" si="144"/>
        <v/>
      </c>
      <c r="FN25" s="51" t="str">
        <f t="shared" ca="1" si="145"/>
        <v/>
      </c>
      <c r="FO25" s="80" t="str">
        <f t="shared" ca="1" si="146"/>
        <v/>
      </c>
      <c r="FP25" s="82" t="str">
        <f t="shared" ca="1" si="147"/>
        <v/>
      </c>
      <c r="FQ25" s="83" t="str">
        <f t="shared" ca="1" si="148"/>
        <v/>
      </c>
      <c r="FR25" s="79" t="str">
        <f t="shared" ca="1" si="826"/>
        <v/>
      </c>
      <c r="FS25" s="50" t="str">
        <f t="shared" ref="FS25" ca="1" si="854">IFERROR((VLOOKUP($B25,INDIRECT("'"&amp;TEXT(FR$5,"dd-mm-yy")&amp;"'!$B$8:$AI$1000"),13,0)=$G$6)*1,"")</f>
        <v/>
      </c>
      <c r="FT25" s="81" t="str">
        <f t="shared" ca="1" si="151"/>
        <v/>
      </c>
      <c r="FU25" s="81" t="str">
        <f t="shared" ca="1" si="152"/>
        <v/>
      </c>
      <c r="FV25" s="81" t="str">
        <f t="shared" ca="1" si="153"/>
        <v/>
      </c>
      <c r="FW25" s="81" t="str">
        <f t="shared" ca="1" si="154"/>
        <v/>
      </c>
      <c r="FX25" s="81" t="str">
        <f t="shared" ca="1" si="155"/>
        <v/>
      </c>
      <c r="FY25" s="81" t="str">
        <f t="shared" ca="1" si="156"/>
        <v/>
      </c>
      <c r="FZ25" s="81" t="str">
        <f t="shared" ca="1" si="157"/>
        <v/>
      </c>
      <c r="GA25" s="81" t="str">
        <f t="shared" ca="1" si="158"/>
        <v/>
      </c>
      <c r="GB25" s="51" t="str">
        <f t="shared" ca="1" si="159"/>
        <v/>
      </c>
      <c r="GC25" s="80" t="str">
        <f t="shared" ca="1" si="160"/>
        <v/>
      </c>
      <c r="GD25" s="82" t="str">
        <f t="shared" ca="1" si="161"/>
        <v/>
      </c>
      <c r="GE25" s="83" t="str">
        <f t="shared" ca="1" si="162"/>
        <v/>
      </c>
      <c r="GF25" s="79" t="str">
        <f t="shared" ca="1" si="826"/>
        <v/>
      </c>
      <c r="GG25" s="50" t="str">
        <f t="shared" ref="GG25" ca="1" si="855">IFERROR((VLOOKUP($B25,INDIRECT("'"&amp;TEXT(GF$5,"dd-mm-yy")&amp;"'!$B$8:$AI$1000"),13,0)=$G$6)*1,"")</f>
        <v/>
      </c>
      <c r="GH25" s="81" t="str">
        <f t="shared" ca="1" si="164"/>
        <v/>
      </c>
      <c r="GI25" s="81" t="str">
        <f t="shared" ca="1" si="165"/>
        <v/>
      </c>
      <c r="GJ25" s="81" t="str">
        <f t="shared" ca="1" si="166"/>
        <v/>
      </c>
      <c r="GK25" s="81" t="str">
        <f t="shared" ca="1" si="167"/>
        <v/>
      </c>
      <c r="GL25" s="81" t="str">
        <f t="shared" ca="1" si="168"/>
        <v/>
      </c>
      <c r="GM25" s="81" t="str">
        <f t="shared" ca="1" si="169"/>
        <v/>
      </c>
      <c r="GN25" s="81" t="str">
        <f t="shared" ca="1" si="170"/>
        <v/>
      </c>
      <c r="GO25" s="81" t="str">
        <f t="shared" ca="1" si="171"/>
        <v/>
      </c>
      <c r="GP25" s="51" t="str">
        <f t="shared" ca="1" si="172"/>
        <v/>
      </c>
      <c r="GQ25" s="80" t="str">
        <f t="shared" ca="1" si="173"/>
        <v/>
      </c>
      <c r="GR25" s="82" t="str">
        <f t="shared" ca="1" si="174"/>
        <v/>
      </c>
      <c r="GS25" s="83" t="str">
        <f t="shared" ca="1" si="175"/>
        <v/>
      </c>
      <c r="GT25" s="79" t="str">
        <f t="shared" ca="1" si="826"/>
        <v/>
      </c>
      <c r="GU25" s="50" t="str">
        <f t="shared" ref="GU25" ca="1" si="856">IFERROR((VLOOKUP($B25,INDIRECT("'"&amp;TEXT(GT$5,"dd-mm-yy")&amp;"'!$B$8:$AI$1000"),13,0)=$G$6)*1,"")</f>
        <v/>
      </c>
      <c r="GV25" s="81" t="str">
        <f t="shared" ca="1" si="177"/>
        <v/>
      </c>
      <c r="GW25" s="81" t="str">
        <f t="shared" ca="1" si="178"/>
        <v/>
      </c>
      <c r="GX25" s="81" t="str">
        <f t="shared" ca="1" si="179"/>
        <v/>
      </c>
      <c r="GY25" s="81" t="str">
        <f t="shared" ca="1" si="180"/>
        <v/>
      </c>
      <c r="GZ25" s="81" t="str">
        <f t="shared" ca="1" si="181"/>
        <v/>
      </c>
      <c r="HA25" s="81" t="str">
        <f t="shared" ca="1" si="182"/>
        <v/>
      </c>
      <c r="HB25" s="81" t="str">
        <f t="shared" ca="1" si="183"/>
        <v/>
      </c>
      <c r="HC25" s="81" t="str">
        <f t="shared" ca="1" si="184"/>
        <v/>
      </c>
      <c r="HD25" s="51" t="str">
        <f t="shared" ca="1" si="185"/>
        <v/>
      </c>
      <c r="HE25" s="80" t="str">
        <f t="shared" ca="1" si="186"/>
        <v/>
      </c>
      <c r="HF25" s="82" t="str">
        <f t="shared" ca="1" si="187"/>
        <v/>
      </c>
      <c r="HG25" s="83" t="str">
        <f t="shared" ca="1" si="188"/>
        <v/>
      </c>
      <c r="HH25" s="79" t="str">
        <f t="shared" ca="1" si="826"/>
        <v/>
      </c>
      <c r="HI25" s="50" t="str">
        <f t="shared" ref="HI25" ca="1" si="857">IFERROR((VLOOKUP($B25,INDIRECT("'"&amp;TEXT(HH$5,"dd-mm-yy")&amp;"'!$B$8:$AI$1000"),13,0)=$G$6)*1,"")</f>
        <v/>
      </c>
      <c r="HJ25" s="81" t="str">
        <f t="shared" ca="1" si="190"/>
        <v/>
      </c>
      <c r="HK25" s="81" t="str">
        <f t="shared" ca="1" si="191"/>
        <v/>
      </c>
      <c r="HL25" s="81" t="str">
        <f t="shared" ca="1" si="192"/>
        <v/>
      </c>
      <c r="HM25" s="81" t="str">
        <f t="shared" ca="1" si="193"/>
        <v/>
      </c>
      <c r="HN25" s="81" t="str">
        <f t="shared" ca="1" si="194"/>
        <v/>
      </c>
      <c r="HO25" s="81" t="str">
        <f t="shared" ca="1" si="195"/>
        <v/>
      </c>
      <c r="HP25" s="81" t="str">
        <f t="shared" ca="1" si="196"/>
        <v/>
      </c>
      <c r="HQ25" s="81" t="str">
        <f t="shared" ca="1" si="197"/>
        <v/>
      </c>
      <c r="HR25" s="51" t="str">
        <f t="shared" ca="1" si="198"/>
        <v/>
      </c>
      <c r="HS25" s="80" t="str">
        <f t="shared" ca="1" si="199"/>
        <v/>
      </c>
      <c r="HT25" s="82" t="str">
        <f t="shared" ca="1" si="200"/>
        <v/>
      </c>
      <c r="HU25" s="83" t="str">
        <f t="shared" ca="1" si="201"/>
        <v/>
      </c>
      <c r="HV25" s="79" t="str">
        <f t="shared" ca="1" si="803"/>
        <v/>
      </c>
      <c r="HW25" s="50" t="str">
        <f t="shared" ref="HW25" ca="1" si="858">IFERROR((VLOOKUP($B25,INDIRECT("'"&amp;TEXT(HV$5,"dd-mm-yy")&amp;"'!$B$8:$AI$1000"),13,0)=$G$6)*1,"")</f>
        <v/>
      </c>
      <c r="HX25" s="81" t="str">
        <f t="shared" ca="1" si="203"/>
        <v/>
      </c>
      <c r="HY25" s="81" t="str">
        <f t="shared" ca="1" si="204"/>
        <v/>
      </c>
      <c r="HZ25" s="81" t="str">
        <f t="shared" ca="1" si="205"/>
        <v/>
      </c>
      <c r="IA25" s="81" t="str">
        <f t="shared" ca="1" si="206"/>
        <v/>
      </c>
      <c r="IB25" s="81" t="str">
        <f t="shared" ca="1" si="207"/>
        <v/>
      </c>
      <c r="IC25" s="81" t="str">
        <f t="shared" ca="1" si="208"/>
        <v/>
      </c>
      <c r="ID25" s="81" t="str">
        <f t="shared" ca="1" si="209"/>
        <v/>
      </c>
      <c r="IE25" s="81" t="str">
        <f t="shared" ca="1" si="210"/>
        <v/>
      </c>
      <c r="IF25" s="51" t="str">
        <f t="shared" ca="1" si="211"/>
        <v/>
      </c>
      <c r="IG25" s="80" t="str">
        <f t="shared" ca="1" si="212"/>
        <v/>
      </c>
      <c r="IH25" s="82" t="str">
        <f t="shared" ca="1" si="213"/>
        <v/>
      </c>
      <c r="II25" s="83" t="str">
        <f t="shared" ca="1" si="214"/>
        <v/>
      </c>
      <c r="IJ25" s="79" t="str">
        <f t="shared" ca="1" si="803"/>
        <v/>
      </c>
      <c r="IK25" s="50" t="str">
        <f t="shared" ref="IK25" ca="1" si="859">IFERROR((VLOOKUP($B25,INDIRECT("'"&amp;TEXT(IJ$5,"dd-mm-yy")&amp;"'!$B$8:$AI$1000"),13,0)=$G$6)*1,"")</f>
        <v/>
      </c>
      <c r="IL25" s="81" t="str">
        <f t="shared" ca="1" si="217"/>
        <v/>
      </c>
      <c r="IM25" s="81" t="str">
        <f t="shared" ca="1" si="218"/>
        <v/>
      </c>
      <c r="IN25" s="81" t="str">
        <f t="shared" ca="1" si="219"/>
        <v/>
      </c>
      <c r="IO25" s="81" t="str">
        <f t="shared" ca="1" si="220"/>
        <v/>
      </c>
      <c r="IP25" s="81" t="str">
        <f t="shared" ca="1" si="221"/>
        <v/>
      </c>
      <c r="IQ25" s="81" t="str">
        <f t="shared" ca="1" si="222"/>
        <v/>
      </c>
      <c r="IR25" s="81" t="str">
        <f t="shared" ca="1" si="223"/>
        <v/>
      </c>
      <c r="IS25" s="81" t="str">
        <f t="shared" ca="1" si="224"/>
        <v/>
      </c>
      <c r="IT25" s="51" t="str">
        <f t="shared" ca="1" si="225"/>
        <v/>
      </c>
      <c r="IU25" s="80" t="str">
        <f t="shared" ca="1" si="226"/>
        <v/>
      </c>
      <c r="IV25" s="82" t="str">
        <f t="shared" ca="1" si="227"/>
        <v/>
      </c>
      <c r="IW25" s="83" t="str">
        <f t="shared" ca="1" si="228"/>
        <v/>
      </c>
      <c r="IX25" s="79" t="str">
        <f t="shared" ca="1" si="803"/>
        <v/>
      </c>
      <c r="IY25" s="50" t="str">
        <f t="shared" ref="IY25" ca="1" si="860">IFERROR((VLOOKUP($B25,INDIRECT("'"&amp;TEXT(IX$5,"dd-mm-yy")&amp;"'!$B$8:$AI$1000"),13,0)=$G$6)*1,"")</f>
        <v/>
      </c>
      <c r="IZ25" s="81" t="str">
        <f t="shared" ca="1" si="230"/>
        <v/>
      </c>
      <c r="JA25" s="81" t="str">
        <f t="shared" ca="1" si="231"/>
        <v/>
      </c>
      <c r="JB25" s="81" t="str">
        <f t="shared" ca="1" si="232"/>
        <v/>
      </c>
      <c r="JC25" s="81" t="str">
        <f t="shared" ca="1" si="233"/>
        <v/>
      </c>
      <c r="JD25" s="81" t="str">
        <f t="shared" ca="1" si="234"/>
        <v/>
      </c>
      <c r="JE25" s="81" t="str">
        <f t="shared" ca="1" si="235"/>
        <v/>
      </c>
      <c r="JF25" s="81" t="str">
        <f t="shared" ca="1" si="236"/>
        <v/>
      </c>
      <c r="JG25" s="81" t="str">
        <f t="shared" ca="1" si="237"/>
        <v/>
      </c>
      <c r="JH25" s="51" t="str">
        <f t="shared" ca="1" si="238"/>
        <v/>
      </c>
      <c r="JI25" s="80" t="str">
        <f t="shared" ca="1" si="239"/>
        <v/>
      </c>
      <c r="JJ25" s="82" t="str">
        <f t="shared" ca="1" si="240"/>
        <v/>
      </c>
      <c r="JK25" s="83" t="str">
        <f t="shared" ca="1" si="241"/>
        <v/>
      </c>
      <c r="JL25" s="79" t="str">
        <f t="shared" ca="1" si="803"/>
        <v/>
      </c>
      <c r="JM25" s="50" t="str">
        <f t="shared" ref="JM25" ca="1" si="861">IFERROR((VLOOKUP($B25,INDIRECT("'"&amp;TEXT(JL$5,"dd-mm-yy")&amp;"'!$B$8:$AI$1000"),13,0)=$G$6)*1,"")</f>
        <v/>
      </c>
      <c r="JN25" s="81" t="str">
        <f t="shared" ca="1" si="243"/>
        <v/>
      </c>
      <c r="JO25" s="81" t="str">
        <f t="shared" ca="1" si="244"/>
        <v/>
      </c>
      <c r="JP25" s="81" t="str">
        <f t="shared" ca="1" si="245"/>
        <v/>
      </c>
      <c r="JQ25" s="81" t="str">
        <f t="shared" ca="1" si="246"/>
        <v/>
      </c>
      <c r="JR25" s="81" t="str">
        <f t="shared" ca="1" si="247"/>
        <v/>
      </c>
      <c r="JS25" s="81" t="str">
        <f t="shared" ca="1" si="248"/>
        <v/>
      </c>
      <c r="JT25" s="81" t="str">
        <f t="shared" ca="1" si="249"/>
        <v/>
      </c>
      <c r="JU25" s="81" t="str">
        <f t="shared" ca="1" si="250"/>
        <v/>
      </c>
      <c r="JV25" s="51" t="str">
        <f t="shared" ca="1" si="251"/>
        <v/>
      </c>
      <c r="JW25" s="80" t="str">
        <f t="shared" ca="1" si="252"/>
        <v/>
      </c>
      <c r="JX25" s="82" t="str">
        <f t="shared" ca="1" si="253"/>
        <v/>
      </c>
      <c r="JY25" s="83" t="str">
        <f t="shared" ca="1" si="254"/>
        <v/>
      </c>
      <c r="JZ25" s="79" t="str">
        <f t="shared" ca="1" si="803"/>
        <v/>
      </c>
      <c r="KA25" s="50" t="str">
        <f t="shared" ref="KA25" ca="1" si="862">IFERROR((VLOOKUP($B25,INDIRECT("'"&amp;TEXT(JZ$5,"dd-mm-yy")&amp;"'!$B$8:$AI$1000"),13,0)=$G$6)*1,"")</f>
        <v/>
      </c>
      <c r="KB25" s="81" t="str">
        <f t="shared" ca="1" si="256"/>
        <v/>
      </c>
      <c r="KC25" s="81" t="str">
        <f t="shared" ca="1" si="257"/>
        <v/>
      </c>
      <c r="KD25" s="81" t="str">
        <f t="shared" ca="1" si="258"/>
        <v/>
      </c>
      <c r="KE25" s="81" t="str">
        <f t="shared" ca="1" si="259"/>
        <v/>
      </c>
      <c r="KF25" s="81" t="str">
        <f t="shared" ca="1" si="260"/>
        <v/>
      </c>
      <c r="KG25" s="81" t="str">
        <f t="shared" ca="1" si="261"/>
        <v/>
      </c>
      <c r="KH25" s="81" t="str">
        <f t="shared" ca="1" si="262"/>
        <v/>
      </c>
      <c r="KI25" s="81" t="str">
        <f t="shared" ca="1" si="263"/>
        <v/>
      </c>
      <c r="KJ25" s="51" t="str">
        <f t="shared" ca="1" si="264"/>
        <v/>
      </c>
      <c r="KK25" s="80" t="str">
        <f t="shared" ca="1" si="265"/>
        <v/>
      </c>
      <c r="KL25" s="82" t="str">
        <f t="shared" ca="1" si="266"/>
        <v/>
      </c>
      <c r="KM25" s="83" t="str">
        <f t="shared" ca="1" si="267"/>
        <v/>
      </c>
      <c r="KN25" s="79" t="str">
        <f t="shared" ca="1" si="837"/>
        <v/>
      </c>
      <c r="KO25" s="50" t="str">
        <f t="shared" ref="KO25" ca="1" si="863">IFERROR((VLOOKUP($B25,INDIRECT("'"&amp;TEXT(KN$5,"dd-mm-yy")&amp;"'!$B$8:$AI$1000"),13,0)=$G$6)*1,"")</f>
        <v/>
      </c>
      <c r="KP25" s="81" t="str">
        <f t="shared" ca="1" si="269"/>
        <v/>
      </c>
      <c r="KQ25" s="81" t="str">
        <f t="shared" ca="1" si="270"/>
        <v/>
      </c>
      <c r="KR25" s="81" t="str">
        <f t="shared" ca="1" si="271"/>
        <v/>
      </c>
      <c r="KS25" s="81" t="str">
        <f t="shared" ca="1" si="272"/>
        <v/>
      </c>
      <c r="KT25" s="81" t="str">
        <f t="shared" ca="1" si="273"/>
        <v/>
      </c>
      <c r="KU25" s="81" t="str">
        <f t="shared" ca="1" si="274"/>
        <v/>
      </c>
      <c r="KV25" s="81" t="str">
        <f t="shared" ca="1" si="275"/>
        <v/>
      </c>
      <c r="KW25" s="81" t="str">
        <f t="shared" ca="1" si="276"/>
        <v/>
      </c>
      <c r="KX25" s="51" t="str">
        <f t="shared" ca="1" si="277"/>
        <v/>
      </c>
      <c r="KY25" s="80" t="str">
        <f t="shared" ca="1" si="278"/>
        <v/>
      </c>
      <c r="KZ25" s="82" t="str">
        <f t="shared" ca="1" si="279"/>
        <v/>
      </c>
      <c r="LA25" s="83" t="str">
        <f t="shared" ca="1" si="280"/>
        <v/>
      </c>
      <c r="LB25" s="79" t="str">
        <f t="shared" ca="1" si="837"/>
        <v/>
      </c>
      <c r="LC25" s="50" t="str">
        <f t="shared" ref="LC25" ca="1" si="864">IFERROR((VLOOKUP($B25,INDIRECT("'"&amp;TEXT(LB$5,"dd-mm-yy")&amp;"'!$B$8:$AI$1000"),13,0)=$G$6)*1,"")</f>
        <v/>
      </c>
      <c r="LD25" s="81" t="str">
        <f t="shared" ca="1" si="283"/>
        <v/>
      </c>
      <c r="LE25" s="81" t="str">
        <f t="shared" ca="1" si="284"/>
        <v/>
      </c>
      <c r="LF25" s="81" t="str">
        <f t="shared" ca="1" si="285"/>
        <v/>
      </c>
      <c r="LG25" s="81" t="str">
        <f t="shared" ca="1" si="286"/>
        <v/>
      </c>
      <c r="LH25" s="81" t="str">
        <f t="shared" ca="1" si="287"/>
        <v/>
      </c>
      <c r="LI25" s="81" t="str">
        <f t="shared" ca="1" si="288"/>
        <v/>
      </c>
      <c r="LJ25" s="81" t="str">
        <f t="shared" ca="1" si="289"/>
        <v/>
      </c>
      <c r="LK25" s="81" t="str">
        <f t="shared" ca="1" si="290"/>
        <v/>
      </c>
      <c r="LL25" s="51" t="str">
        <f t="shared" ca="1" si="291"/>
        <v/>
      </c>
      <c r="LM25" s="80" t="str">
        <f t="shared" ca="1" si="292"/>
        <v/>
      </c>
      <c r="LN25" s="82" t="str">
        <f t="shared" ca="1" si="293"/>
        <v/>
      </c>
      <c r="LO25" s="83" t="str">
        <f t="shared" ca="1" si="294"/>
        <v/>
      </c>
      <c r="LP25" s="79" t="str">
        <f t="shared" ca="1" si="837"/>
        <v/>
      </c>
      <c r="LQ25" s="50" t="str">
        <f t="shared" ref="LQ25" ca="1" si="865">IFERROR((VLOOKUP($B25,INDIRECT("'"&amp;TEXT(LP$5,"dd-mm-yy")&amp;"'!$B$8:$AI$1000"),13,0)=$G$6)*1,"")</f>
        <v/>
      </c>
      <c r="LR25" s="81" t="str">
        <f t="shared" ca="1" si="296"/>
        <v/>
      </c>
      <c r="LS25" s="81" t="str">
        <f t="shared" ca="1" si="297"/>
        <v/>
      </c>
      <c r="LT25" s="81" t="str">
        <f t="shared" ca="1" si="298"/>
        <v/>
      </c>
      <c r="LU25" s="81" t="str">
        <f t="shared" ca="1" si="299"/>
        <v/>
      </c>
      <c r="LV25" s="81" t="str">
        <f t="shared" ca="1" si="300"/>
        <v/>
      </c>
      <c r="LW25" s="81" t="str">
        <f t="shared" ca="1" si="301"/>
        <v/>
      </c>
      <c r="LX25" s="81" t="str">
        <f t="shared" ca="1" si="302"/>
        <v/>
      </c>
      <c r="LY25" s="81" t="str">
        <f t="shared" ca="1" si="303"/>
        <v/>
      </c>
      <c r="LZ25" s="51" t="str">
        <f t="shared" ca="1" si="304"/>
        <v/>
      </c>
      <c r="MA25" s="80" t="str">
        <f t="shared" ca="1" si="305"/>
        <v/>
      </c>
      <c r="MB25" s="82" t="str">
        <f t="shared" ca="1" si="306"/>
        <v/>
      </c>
      <c r="MC25" s="83" t="str">
        <f t="shared" ca="1" si="307"/>
        <v/>
      </c>
      <c r="MD25" s="79" t="str">
        <f t="shared" ca="1" si="837"/>
        <v/>
      </c>
      <c r="ME25" s="50" t="str">
        <f t="shared" ref="ME25" ca="1" si="866">IFERROR((VLOOKUP($B25,INDIRECT("'"&amp;TEXT(MD$5,"dd-mm-yy")&amp;"'!$B$8:$AI$1000"),13,0)=$G$6)*1,"")</f>
        <v/>
      </c>
      <c r="MF25" s="81" t="str">
        <f t="shared" ca="1" si="309"/>
        <v/>
      </c>
      <c r="MG25" s="81" t="str">
        <f t="shared" ca="1" si="310"/>
        <v/>
      </c>
      <c r="MH25" s="81" t="str">
        <f t="shared" ca="1" si="311"/>
        <v/>
      </c>
      <c r="MI25" s="81" t="str">
        <f t="shared" ca="1" si="312"/>
        <v/>
      </c>
      <c r="MJ25" s="81" t="str">
        <f t="shared" ca="1" si="313"/>
        <v/>
      </c>
      <c r="MK25" s="81" t="str">
        <f t="shared" ca="1" si="314"/>
        <v/>
      </c>
      <c r="ML25" s="81" t="str">
        <f t="shared" ca="1" si="315"/>
        <v/>
      </c>
      <c r="MM25" s="81" t="str">
        <f t="shared" ca="1" si="316"/>
        <v/>
      </c>
      <c r="MN25" s="51" t="str">
        <f t="shared" ca="1" si="317"/>
        <v/>
      </c>
      <c r="MO25" s="80" t="str">
        <f t="shared" ca="1" si="318"/>
        <v/>
      </c>
      <c r="MP25" s="82" t="str">
        <f t="shared" ca="1" si="319"/>
        <v/>
      </c>
      <c r="MQ25" s="83" t="str">
        <f t="shared" ca="1" si="320"/>
        <v/>
      </c>
      <c r="MR25" s="79" t="str">
        <f t="shared" ca="1" si="837"/>
        <v/>
      </c>
      <c r="MS25" s="50" t="str">
        <f t="shared" ref="MS25" ca="1" si="867">IFERROR((VLOOKUP($B25,INDIRECT("'"&amp;TEXT(MR$5,"dd-mm-yy")&amp;"'!$B$8:$AI$1000"),13,0)=$G$6)*1,"")</f>
        <v/>
      </c>
      <c r="MT25" s="81" t="str">
        <f t="shared" ca="1" si="322"/>
        <v/>
      </c>
      <c r="MU25" s="81" t="str">
        <f t="shared" ca="1" si="323"/>
        <v/>
      </c>
      <c r="MV25" s="81" t="str">
        <f t="shared" ca="1" si="324"/>
        <v/>
      </c>
      <c r="MW25" s="81" t="str">
        <f t="shared" ca="1" si="325"/>
        <v/>
      </c>
      <c r="MX25" s="81" t="str">
        <f t="shared" ca="1" si="326"/>
        <v/>
      </c>
      <c r="MY25" s="81" t="str">
        <f t="shared" ca="1" si="327"/>
        <v/>
      </c>
      <c r="MZ25" s="81" t="str">
        <f t="shared" ca="1" si="328"/>
        <v/>
      </c>
      <c r="NA25" s="81" t="str">
        <f t="shared" ca="1" si="329"/>
        <v/>
      </c>
      <c r="NB25" s="51" t="str">
        <f t="shared" ca="1" si="330"/>
        <v/>
      </c>
      <c r="NC25" s="80" t="str">
        <f t="shared" ca="1" si="331"/>
        <v/>
      </c>
      <c r="ND25" s="82" t="str">
        <f t="shared" ca="1" si="332"/>
        <v/>
      </c>
      <c r="NE25" s="83" t="str">
        <f t="shared" ca="1" si="333"/>
        <v/>
      </c>
      <c r="NF25" s="79" t="str">
        <f t="shared" ca="1" si="814"/>
        <v/>
      </c>
      <c r="NG25" s="50" t="str">
        <f t="shared" ref="NG25" ca="1" si="868">IFERROR((VLOOKUP($B25,INDIRECT("'"&amp;TEXT(NF$5,"dd-mm-yy")&amp;"'!$B$8:$AI$1000"),13,0)=$G$6)*1,"")</f>
        <v/>
      </c>
      <c r="NH25" s="81" t="str">
        <f t="shared" ca="1" si="335"/>
        <v/>
      </c>
      <c r="NI25" s="81" t="str">
        <f t="shared" ca="1" si="336"/>
        <v/>
      </c>
      <c r="NJ25" s="81" t="str">
        <f t="shared" ca="1" si="337"/>
        <v/>
      </c>
      <c r="NK25" s="81" t="str">
        <f t="shared" ca="1" si="338"/>
        <v/>
      </c>
      <c r="NL25" s="81" t="str">
        <f t="shared" ca="1" si="339"/>
        <v/>
      </c>
      <c r="NM25" s="81" t="str">
        <f t="shared" ca="1" si="340"/>
        <v/>
      </c>
      <c r="NN25" s="81" t="str">
        <f t="shared" ca="1" si="341"/>
        <v/>
      </c>
      <c r="NO25" s="81" t="str">
        <f t="shared" ca="1" si="342"/>
        <v/>
      </c>
      <c r="NP25" s="51" t="str">
        <f t="shared" ca="1" si="343"/>
        <v/>
      </c>
      <c r="NQ25" s="80" t="str">
        <f t="shared" ca="1" si="344"/>
        <v/>
      </c>
      <c r="NR25" s="82" t="str">
        <f t="shared" ca="1" si="345"/>
        <v/>
      </c>
      <c r="NS25" s="83" t="str">
        <f t="shared" ca="1" si="346"/>
        <v/>
      </c>
      <c r="NT25" s="79" t="str">
        <f t="shared" ca="1" si="814"/>
        <v/>
      </c>
      <c r="NU25" s="50" t="str">
        <f t="shared" ref="NU25" ca="1" si="869">IFERROR((VLOOKUP($B25,INDIRECT("'"&amp;TEXT(NT$5,"dd-mm-yy")&amp;"'!$B$8:$AI$1000"),13,0)=$G$6)*1,"")</f>
        <v/>
      </c>
      <c r="NV25" s="81" t="str">
        <f t="shared" ca="1" si="349"/>
        <v/>
      </c>
      <c r="NW25" s="81" t="str">
        <f t="shared" ca="1" si="350"/>
        <v/>
      </c>
      <c r="NX25" s="81" t="str">
        <f t="shared" ca="1" si="351"/>
        <v/>
      </c>
      <c r="NY25" s="81" t="str">
        <f t="shared" ca="1" si="352"/>
        <v/>
      </c>
      <c r="NZ25" s="81" t="str">
        <f t="shared" ca="1" si="353"/>
        <v/>
      </c>
      <c r="OA25" s="81" t="str">
        <f t="shared" ca="1" si="354"/>
        <v/>
      </c>
      <c r="OB25" s="81" t="str">
        <f t="shared" ca="1" si="355"/>
        <v/>
      </c>
      <c r="OC25" s="81" t="str">
        <f t="shared" ca="1" si="356"/>
        <v/>
      </c>
      <c r="OD25" s="51" t="str">
        <f t="shared" ca="1" si="357"/>
        <v/>
      </c>
      <c r="OE25" s="80" t="str">
        <f t="shared" ca="1" si="358"/>
        <v/>
      </c>
      <c r="OF25" s="82" t="str">
        <f t="shared" ca="1" si="359"/>
        <v/>
      </c>
      <c r="OG25" s="83" t="str">
        <f t="shared" ca="1" si="360"/>
        <v/>
      </c>
      <c r="OH25" s="79" t="str">
        <f t="shared" ca="1" si="814"/>
        <v/>
      </c>
      <c r="OI25" s="50" t="str">
        <f t="shared" ref="OI25" ca="1" si="870">IFERROR((VLOOKUP($B25,INDIRECT("'"&amp;TEXT(OH$5,"dd-mm-yy")&amp;"'!$B$8:$AI$1000"),13,0)=$G$6)*1,"")</f>
        <v/>
      </c>
      <c r="OJ25" s="81" t="str">
        <f t="shared" ca="1" si="362"/>
        <v/>
      </c>
      <c r="OK25" s="81" t="str">
        <f t="shared" ca="1" si="363"/>
        <v/>
      </c>
      <c r="OL25" s="81" t="str">
        <f t="shared" ca="1" si="364"/>
        <v/>
      </c>
      <c r="OM25" s="81" t="str">
        <f t="shared" ca="1" si="365"/>
        <v/>
      </c>
      <c r="ON25" s="81" t="str">
        <f t="shared" ca="1" si="366"/>
        <v/>
      </c>
      <c r="OO25" s="81" t="str">
        <f t="shared" ca="1" si="367"/>
        <v/>
      </c>
      <c r="OP25" s="81" t="str">
        <f t="shared" ca="1" si="368"/>
        <v/>
      </c>
      <c r="OQ25" s="81" t="str">
        <f t="shared" ca="1" si="369"/>
        <v/>
      </c>
      <c r="OR25" s="51" t="str">
        <f t="shared" ca="1" si="370"/>
        <v/>
      </c>
      <c r="OS25" s="80" t="str">
        <f t="shared" ca="1" si="371"/>
        <v/>
      </c>
      <c r="OT25" s="82" t="str">
        <f t="shared" ca="1" si="372"/>
        <v/>
      </c>
      <c r="OU25" s="83" t="str">
        <f t="shared" ca="1" si="373"/>
        <v/>
      </c>
      <c r="OV25" s="79" t="str">
        <f t="shared" ca="1" si="814"/>
        <v/>
      </c>
      <c r="OW25" s="50" t="str">
        <f t="shared" ref="OW25" ca="1" si="871">IFERROR((VLOOKUP($B25,INDIRECT("'"&amp;TEXT(OV$5,"dd-mm-yy")&amp;"'!$B$8:$AI$1000"),13,0)=$G$6)*1,"")</f>
        <v/>
      </c>
      <c r="OX25" s="81" t="str">
        <f t="shared" ca="1" si="375"/>
        <v/>
      </c>
      <c r="OY25" s="81" t="str">
        <f t="shared" ca="1" si="376"/>
        <v/>
      </c>
      <c r="OZ25" s="81" t="str">
        <f t="shared" ca="1" si="377"/>
        <v/>
      </c>
      <c r="PA25" s="81" t="str">
        <f t="shared" ca="1" si="378"/>
        <v/>
      </c>
      <c r="PB25" s="81" t="str">
        <f t="shared" ca="1" si="379"/>
        <v/>
      </c>
      <c r="PC25" s="81" t="str">
        <f t="shared" ca="1" si="380"/>
        <v/>
      </c>
      <c r="PD25" s="81" t="str">
        <f t="shared" ca="1" si="381"/>
        <v/>
      </c>
      <c r="PE25" s="81" t="str">
        <f t="shared" ca="1" si="382"/>
        <v/>
      </c>
      <c r="PF25" s="51" t="str">
        <f t="shared" ca="1" si="383"/>
        <v/>
      </c>
      <c r="PG25" s="80" t="str">
        <f t="shared" ca="1" si="384"/>
        <v/>
      </c>
      <c r="PH25" s="82" t="str">
        <f t="shared" ca="1" si="385"/>
        <v/>
      </c>
      <c r="PI25" s="83" t="str">
        <f t="shared" ca="1" si="386"/>
        <v/>
      </c>
      <c r="PJ25" s="79" t="str">
        <f t="shared" ca="1" si="814"/>
        <v/>
      </c>
      <c r="PK25" s="50" t="str">
        <f t="shared" ref="PK25" ca="1" si="872">IFERROR((VLOOKUP($B25,INDIRECT("'"&amp;TEXT(PJ$5,"dd-mm-yy")&amp;"'!$B$8:$AI$1000"),13,0)=$G$6)*1,"")</f>
        <v/>
      </c>
      <c r="PL25" s="81" t="str">
        <f t="shared" ca="1" si="388"/>
        <v/>
      </c>
      <c r="PM25" s="81" t="str">
        <f t="shared" ca="1" si="389"/>
        <v/>
      </c>
      <c r="PN25" s="81" t="str">
        <f t="shared" ca="1" si="390"/>
        <v/>
      </c>
      <c r="PO25" s="81" t="str">
        <f t="shared" ca="1" si="391"/>
        <v/>
      </c>
      <c r="PP25" s="81" t="str">
        <f t="shared" ca="1" si="392"/>
        <v/>
      </c>
      <c r="PQ25" s="81" t="str">
        <f t="shared" ca="1" si="393"/>
        <v/>
      </c>
      <c r="PR25" s="81" t="str">
        <f t="shared" ca="1" si="394"/>
        <v/>
      </c>
      <c r="PS25" s="81" t="str">
        <f t="shared" ca="1" si="395"/>
        <v/>
      </c>
      <c r="PT25" s="51" t="str">
        <f t="shared" ca="1" si="396"/>
        <v/>
      </c>
      <c r="PU25" s="80" t="str">
        <f t="shared" ca="1" si="397"/>
        <v/>
      </c>
      <c r="PV25" s="82" t="str">
        <f t="shared" ca="1" si="398"/>
        <v/>
      </c>
      <c r="PW25" s="83" t="str">
        <f t="shared" ca="1" si="399"/>
        <v/>
      </c>
      <c r="PX25" s="79" t="str">
        <f t="shared" ca="1" si="820"/>
        <v/>
      </c>
      <c r="PY25" s="50" t="str">
        <f t="shared" ref="PY25" ca="1" si="873">IFERROR((VLOOKUP($B25,INDIRECT("'"&amp;TEXT(PX$5,"dd-mm-yy")&amp;"'!$B$8:$AI$1000"),13,0)=$G$6)*1,"")</f>
        <v/>
      </c>
      <c r="PZ25" s="81" t="str">
        <f t="shared" ca="1" si="401"/>
        <v/>
      </c>
      <c r="QA25" s="81" t="str">
        <f t="shared" ca="1" si="402"/>
        <v/>
      </c>
      <c r="QB25" s="81" t="str">
        <f t="shared" ca="1" si="403"/>
        <v/>
      </c>
      <c r="QC25" s="81" t="str">
        <f t="shared" ca="1" si="404"/>
        <v/>
      </c>
      <c r="QD25" s="81" t="str">
        <f t="shared" ca="1" si="405"/>
        <v/>
      </c>
      <c r="QE25" s="81" t="str">
        <f t="shared" ca="1" si="406"/>
        <v/>
      </c>
      <c r="QF25" s="81" t="str">
        <f t="shared" ca="1" si="407"/>
        <v/>
      </c>
      <c r="QG25" s="81" t="str">
        <f t="shared" ca="1" si="408"/>
        <v/>
      </c>
      <c r="QH25" s="51" t="str">
        <f t="shared" ca="1" si="409"/>
        <v/>
      </c>
      <c r="QI25" s="80" t="str">
        <f t="shared" ca="1" si="410"/>
        <v/>
      </c>
      <c r="QJ25" s="82" t="str">
        <f t="shared" ca="1" si="411"/>
        <v/>
      </c>
      <c r="QK25" s="83" t="str">
        <f t="shared" ca="1" si="412"/>
        <v/>
      </c>
    </row>
    <row r="26" spans="2:453" ht="14.45" customHeight="1" x14ac:dyDescent="0.3">
      <c r="B26" s="72" t="str">
        <f>Colaboradores!B24</f>
        <v>4640</v>
      </c>
      <c r="C26" s="71" t="str">
        <f>Colaboradores!C24</f>
        <v>Díaz Gutiérrez, Mario</v>
      </c>
      <c r="D26" s="90">
        <f t="shared" ca="1" si="0"/>
        <v>0</v>
      </c>
      <c r="E26" s="91">
        <f t="shared" ca="1" si="1"/>
        <v>0</v>
      </c>
      <c r="F26" s="54" t="str">
        <f t="shared" ca="1" si="790"/>
        <v/>
      </c>
      <c r="G26" s="52" t="str">
        <f t="shared" ca="1" si="790"/>
        <v/>
      </c>
      <c r="H26" s="81" t="str">
        <f t="shared" ca="1" si="790"/>
        <v/>
      </c>
      <c r="I26" s="81" t="str">
        <f t="shared" ca="1" si="790"/>
        <v/>
      </c>
      <c r="J26" s="81" t="str">
        <f t="shared" ca="1" si="790"/>
        <v/>
      </c>
      <c r="K26" s="81" t="str">
        <f t="shared" ca="1" si="790"/>
        <v/>
      </c>
      <c r="L26" s="81" t="str">
        <f t="shared" ca="1" si="790"/>
        <v/>
      </c>
      <c r="M26" s="81" t="str">
        <f t="shared" ca="1" si="790"/>
        <v/>
      </c>
      <c r="N26" s="81" t="str">
        <f t="shared" ca="1" si="790"/>
        <v/>
      </c>
      <c r="O26" s="81" t="str">
        <f t="shared" ca="1" si="790"/>
        <v/>
      </c>
      <c r="P26" s="53" t="str">
        <f t="shared" ca="1" si="790"/>
        <v/>
      </c>
      <c r="Q26" s="28" t="str">
        <f t="shared" ca="1" si="790"/>
        <v/>
      </c>
      <c r="R26" s="82" t="str">
        <f t="shared" ca="1" si="790"/>
        <v/>
      </c>
      <c r="S26" s="83" t="str">
        <f t="shared" ca="1" si="790"/>
        <v/>
      </c>
      <c r="T26" s="79" t="str">
        <f t="shared" ca="1" si="3"/>
        <v/>
      </c>
      <c r="U26" s="50" t="str">
        <f t="shared" ca="1" si="4"/>
        <v/>
      </c>
      <c r="V26" s="81" t="str">
        <f t="shared" ca="1" si="5"/>
        <v/>
      </c>
      <c r="W26" s="81" t="str">
        <f t="shared" ca="1" si="6"/>
        <v/>
      </c>
      <c r="X26" s="81" t="str">
        <f t="shared" ca="1" si="7"/>
        <v/>
      </c>
      <c r="Y26" s="81" t="str">
        <f t="shared" ca="1" si="8"/>
        <v/>
      </c>
      <c r="Z26" s="81" t="str">
        <f t="shared" ca="1" si="9"/>
        <v/>
      </c>
      <c r="AA26" s="81" t="str">
        <f t="shared" ca="1" si="10"/>
        <v/>
      </c>
      <c r="AB26" s="81" t="str">
        <f t="shared" ca="1" si="11"/>
        <v/>
      </c>
      <c r="AC26" s="81" t="str">
        <f t="shared" ca="1" si="12"/>
        <v/>
      </c>
      <c r="AD26" s="51" t="str">
        <f t="shared" ca="1" si="13"/>
        <v/>
      </c>
      <c r="AE26" s="80" t="str">
        <f t="shared" ca="1" si="14"/>
        <v/>
      </c>
      <c r="AF26" s="82" t="str">
        <f t="shared" ca="1" si="15"/>
        <v/>
      </c>
      <c r="AG26" s="83" t="str">
        <f t="shared" ca="1" si="16"/>
        <v/>
      </c>
      <c r="AH26" s="79" t="str">
        <f t="shared" ca="1" si="17"/>
        <v/>
      </c>
      <c r="AI26" s="50" t="str">
        <f t="shared" ca="1" si="18"/>
        <v/>
      </c>
      <c r="AJ26" s="81" t="str">
        <f t="shared" ca="1" si="19"/>
        <v/>
      </c>
      <c r="AK26" s="81" t="str">
        <f t="shared" ca="1" si="20"/>
        <v/>
      </c>
      <c r="AL26" s="81" t="str">
        <f t="shared" ca="1" si="21"/>
        <v/>
      </c>
      <c r="AM26" s="81" t="str">
        <f t="shared" ca="1" si="22"/>
        <v/>
      </c>
      <c r="AN26" s="81" t="str">
        <f t="shared" ca="1" si="23"/>
        <v/>
      </c>
      <c r="AO26" s="81" t="str">
        <f t="shared" ca="1" si="24"/>
        <v/>
      </c>
      <c r="AP26" s="81" t="str">
        <f t="shared" ca="1" si="25"/>
        <v/>
      </c>
      <c r="AQ26" s="81" t="str">
        <f t="shared" ca="1" si="26"/>
        <v/>
      </c>
      <c r="AR26" s="51" t="str">
        <f t="shared" ca="1" si="27"/>
        <v/>
      </c>
      <c r="AS26" s="80" t="str">
        <f t="shared" ca="1" si="28"/>
        <v/>
      </c>
      <c r="AT26" s="82" t="str">
        <f t="shared" ca="1" si="29"/>
        <v/>
      </c>
      <c r="AU26" s="83" t="str">
        <f t="shared" ca="1" si="30"/>
        <v/>
      </c>
      <c r="AV26" s="79" t="str">
        <f t="shared" ca="1" si="31"/>
        <v/>
      </c>
      <c r="AW26" s="50" t="str">
        <f t="shared" ca="1" si="32"/>
        <v/>
      </c>
      <c r="AX26" s="81" t="str">
        <f t="shared" ca="1" si="33"/>
        <v/>
      </c>
      <c r="AY26" s="81" t="str">
        <f t="shared" ca="1" si="34"/>
        <v/>
      </c>
      <c r="AZ26" s="81" t="str">
        <f t="shared" ca="1" si="35"/>
        <v/>
      </c>
      <c r="BA26" s="81" t="str">
        <f t="shared" ca="1" si="36"/>
        <v/>
      </c>
      <c r="BB26" s="81" t="str">
        <f t="shared" ca="1" si="37"/>
        <v/>
      </c>
      <c r="BC26" s="81" t="str">
        <f t="shared" ca="1" si="38"/>
        <v/>
      </c>
      <c r="BD26" s="81" t="str">
        <f t="shared" ca="1" si="39"/>
        <v/>
      </c>
      <c r="BE26" s="81" t="str">
        <f t="shared" ca="1" si="40"/>
        <v/>
      </c>
      <c r="BF26" s="51" t="str">
        <f t="shared" ca="1" si="41"/>
        <v/>
      </c>
      <c r="BG26" s="80" t="str">
        <f t="shared" ca="1" si="42"/>
        <v/>
      </c>
      <c r="BH26" s="82" t="str">
        <f t="shared" ca="1" si="43"/>
        <v/>
      </c>
      <c r="BI26" s="83" t="str">
        <f t="shared" ca="1" si="44"/>
        <v/>
      </c>
      <c r="BJ26" s="79" t="str">
        <f t="shared" ca="1" si="791"/>
        <v/>
      </c>
      <c r="BK26" s="50" t="str">
        <f t="shared" ca="1" si="792"/>
        <v/>
      </c>
      <c r="BL26" s="81" t="str">
        <f t="shared" ca="1" si="47"/>
        <v/>
      </c>
      <c r="BM26" s="81" t="str">
        <f t="shared" ca="1" si="48"/>
        <v/>
      </c>
      <c r="BN26" s="81" t="str">
        <f t="shared" ca="1" si="49"/>
        <v/>
      </c>
      <c r="BO26" s="81" t="str">
        <f t="shared" ca="1" si="50"/>
        <v/>
      </c>
      <c r="BP26" s="81" t="str">
        <f t="shared" ca="1" si="51"/>
        <v/>
      </c>
      <c r="BQ26" s="81" t="str">
        <f t="shared" ca="1" si="52"/>
        <v/>
      </c>
      <c r="BR26" s="81" t="str">
        <f t="shared" ca="1" si="53"/>
        <v/>
      </c>
      <c r="BS26" s="81" t="str">
        <f t="shared" ca="1" si="54"/>
        <v/>
      </c>
      <c r="BT26" s="51" t="str">
        <f t="shared" ca="1" si="55"/>
        <v/>
      </c>
      <c r="BU26" s="80" t="str">
        <f t="shared" ca="1" si="56"/>
        <v/>
      </c>
      <c r="BV26" s="82" t="str">
        <f t="shared" ca="1" si="57"/>
        <v/>
      </c>
      <c r="BW26" s="83" t="str">
        <f t="shared" ca="1" si="58"/>
        <v/>
      </c>
      <c r="BX26" s="79" t="str">
        <f t="shared" ca="1" si="791"/>
        <v/>
      </c>
      <c r="BY26" s="50" t="str">
        <f t="shared" ca="1" si="792"/>
        <v/>
      </c>
      <c r="BZ26" s="81" t="str">
        <f t="shared" ca="1" si="59"/>
        <v/>
      </c>
      <c r="CA26" s="81" t="str">
        <f t="shared" ca="1" si="60"/>
        <v/>
      </c>
      <c r="CB26" s="81" t="str">
        <f t="shared" ca="1" si="61"/>
        <v/>
      </c>
      <c r="CC26" s="81" t="str">
        <f t="shared" ca="1" si="62"/>
        <v/>
      </c>
      <c r="CD26" s="81" t="str">
        <f t="shared" ca="1" si="63"/>
        <v/>
      </c>
      <c r="CE26" s="81" t="str">
        <f t="shared" ca="1" si="64"/>
        <v/>
      </c>
      <c r="CF26" s="81" t="str">
        <f t="shared" ca="1" si="65"/>
        <v/>
      </c>
      <c r="CG26" s="81" t="str">
        <f t="shared" ca="1" si="66"/>
        <v/>
      </c>
      <c r="CH26" s="51" t="str">
        <f t="shared" ca="1" si="67"/>
        <v/>
      </c>
      <c r="CI26" s="80" t="str">
        <f t="shared" ca="1" si="68"/>
        <v/>
      </c>
      <c r="CJ26" s="82" t="str">
        <f t="shared" ca="1" si="69"/>
        <v/>
      </c>
      <c r="CK26" s="83" t="str">
        <f t="shared" ca="1" si="70"/>
        <v/>
      </c>
      <c r="CL26" s="79" t="str">
        <f t="shared" ca="1" si="791"/>
        <v/>
      </c>
      <c r="CM26" s="50" t="str">
        <f t="shared" ca="1" si="792"/>
        <v/>
      </c>
      <c r="CN26" s="81" t="str">
        <f t="shared" ca="1" si="71"/>
        <v/>
      </c>
      <c r="CO26" s="81" t="str">
        <f t="shared" ca="1" si="72"/>
        <v/>
      </c>
      <c r="CP26" s="81" t="str">
        <f t="shared" ca="1" si="73"/>
        <v/>
      </c>
      <c r="CQ26" s="81" t="str">
        <f t="shared" ca="1" si="74"/>
        <v/>
      </c>
      <c r="CR26" s="81" t="str">
        <f t="shared" ca="1" si="75"/>
        <v/>
      </c>
      <c r="CS26" s="81" t="str">
        <f t="shared" ca="1" si="76"/>
        <v/>
      </c>
      <c r="CT26" s="81" t="str">
        <f t="shared" ca="1" si="77"/>
        <v/>
      </c>
      <c r="CU26" s="81" t="str">
        <f t="shared" ca="1" si="78"/>
        <v/>
      </c>
      <c r="CV26" s="51" t="str">
        <f t="shared" ca="1" si="79"/>
        <v/>
      </c>
      <c r="CW26" s="80" t="str">
        <f t="shared" ca="1" si="80"/>
        <v/>
      </c>
      <c r="CX26" s="82" t="str">
        <f t="shared" ca="1" si="81"/>
        <v/>
      </c>
      <c r="CY26" s="83" t="str">
        <f t="shared" ca="1" si="82"/>
        <v/>
      </c>
      <c r="CZ26" s="79" t="str">
        <f t="shared" ca="1" si="794"/>
        <v/>
      </c>
      <c r="DA26" s="50" t="str">
        <f t="shared" ref="DA26" ca="1" si="874">IFERROR((VLOOKUP($B26,INDIRECT("'"&amp;TEXT(CZ$5,"dd-mm-yy")&amp;"'!$B$8:$AI$1000"),13,0)=$G$6)*1,"")</f>
        <v/>
      </c>
      <c r="DB26" s="81" t="str">
        <f t="shared" ca="1" si="84"/>
        <v/>
      </c>
      <c r="DC26" s="81" t="str">
        <f t="shared" ca="1" si="85"/>
        <v/>
      </c>
      <c r="DD26" s="81" t="str">
        <f t="shared" ca="1" si="86"/>
        <v/>
      </c>
      <c r="DE26" s="81" t="str">
        <f t="shared" ca="1" si="87"/>
        <v/>
      </c>
      <c r="DF26" s="81" t="str">
        <f t="shared" ca="1" si="88"/>
        <v/>
      </c>
      <c r="DG26" s="81" t="str">
        <f t="shared" ca="1" si="89"/>
        <v/>
      </c>
      <c r="DH26" s="81" t="str">
        <f t="shared" ca="1" si="90"/>
        <v/>
      </c>
      <c r="DI26" s="81" t="str">
        <f t="shared" ca="1" si="91"/>
        <v/>
      </c>
      <c r="DJ26" s="51" t="str">
        <f t="shared" ca="1" si="92"/>
        <v/>
      </c>
      <c r="DK26" s="80" t="str">
        <f t="shared" ca="1" si="93"/>
        <v/>
      </c>
      <c r="DL26" s="82" t="str">
        <f t="shared" ca="1" si="94"/>
        <v/>
      </c>
      <c r="DM26" s="83" t="str">
        <f t="shared" ca="1" si="95"/>
        <v/>
      </c>
      <c r="DN26" s="79" t="str">
        <f t="shared" ca="1" si="794"/>
        <v/>
      </c>
      <c r="DO26" s="50" t="str">
        <f t="shared" ref="DO26" ca="1" si="875">IFERROR((VLOOKUP($B26,INDIRECT("'"&amp;TEXT(DN$5,"dd-mm-yy")&amp;"'!$B$8:$AI$1000"),13,0)=$G$6)*1,"")</f>
        <v/>
      </c>
      <c r="DP26" s="81" t="str">
        <f t="shared" ca="1" si="98"/>
        <v/>
      </c>
      <c r="DQ26" s="81" t="str">
        <f t="shared" ca="1" si="99"/>
        <v/>
      </c>
      <c r="DR26" s="81" t="str">
        <f t="shared" ca="1" si="100"/>
        <v/>
      </c>
      <c r="DS26" s="81" t="str">
        <f t="shared" ca="1" si="101"/>
        <v/>
      </c>
      <c r="DT26" s="81" t="str">
        <f t="shared" ca="1" si="102"/>
        <v/>
      </c>
      <c r="DU26" s="81" t="str">
        <f t="shared" ca="1" si="103"/>
        <v/>
      </c>
      <c r="DV26" s="81" t="str">
        <f t="shared" ca="1" si="104"/>
        <v/>
      </c>
      <c r="DW26" s="81" t="str">
        <f t="shared" ca="1" si="105"/>
        <v/>
      </c>
      <c r="DX26" s="51" t="str">
        <f t="shared" ca="1" si="106"/>
        <v/>
      </c>
      <c r="DY26" s="80" t="str">
        <f t="shared" ca="1" si="107"/>
        <v/>
      </c>
      <c r="DZ26" s="82" t="str">
        <f t="shared" ca="1" si="108"/>
        <v/>
      </c>
      <c r="EA26" s="83" t="str">
        <f t="shared" ca="1" si="109"/>
        <v/>
      </c>
      <c r="EB26" s="79" t="str">
        <f t="shared" ca="1" si="794"/>
        <v/>
      </c>
      <c r="EC26" s="50" t="str">
        <f t="shared" ref="EC26" ca="1" si="876">IFERROR((VLOOKUP($B26,INDIRECT("'"&amp;TEXT(EB$5,"dd-mm-yy")&amp;"'!$B$8:$AI$1000"),13,0)=$G$6)*1,"")</f>
        <v/>
      </c>
      <c r="ED26" s="81" t="str">
        <f t="shared" ca="1" si="111"/>
        <v/>
      </c>
      <c r="EE26" s="81" t="str">
        <f t="shared" ca="1" si="112"/>
        <v/>
      </c>
      <c r="EF26" s="81" t="str">
        <f t="shared" ca="1" si="113"/>
        <v/>
      </c>
      <c r="EG26" s="81" t="str">
        <f t="shared" ca="1" si="114"/>
        <v/>
      </c>
      <c r="EH26" s="81" t="str">
        <f t="shared" ca="1" si="115"/>
        <v/>
      </c>
      <c r="EI26" s="81" t="str">
        <f t="shared" ca="1" si="116"/>
        <v/>
      </c>
      <c r="EJ26" s="81" t="str">
        <f t="shared" ca="1" si="117"/>
        <v/>
      </c>
      <c r="EK26" s="81" t="str">
        <f t="shared" ca="1" si="118"/>
        <v/>
      </c>
      <c r="EL26" s="51" t="str">
        <f t="shared" ca="1" si="119"/>
        <v/>
      </c>
      <c r="EM26" s="80" t="str">
        <f t="shared" ca="1" si="120"/>
        <v/>
      </c>
      <c r="EN26" s="82" t="str">
        <f t="shared" ca="1" si="121"/>
        <v/>
      </c>
      <c r="EO26" s="83" t="str">
        <f t="shared" ca="1" si="122"/>
        <v/>
      </c>
      <c r="EP26" s="79" t="str">
        <f t="shared" ca="1" si="794"/>
        <v/>
      </c>
      <c r="EQ26" s="50" t="str">
        <f t="shared" ref="EQ26" ca="1" si="877">IFERROR((VLOOKUP($B26,INDIRECT("'"&amp;TEXT(EP$5,"dd-mm-yy")&amp;"'!$B$8:$AI$1000"),13,0)=$G$6)*1,"")</f>
        <v/>
      </c>
      <c r="ER26" s="81" t="str">
        <f t="shared" ca="1" si="124"/>
        <v/>
      </c>
      <c r="ES26" s="81" t="str">
        <f t="shared" ca="1" si="125"/>
        <v/>
      </c>
      <c r="ET26" s="81" t="str">
        <f t="shared" ca="1" si="126"/>
        <v/>
      </c>
      <c r="EU26" s="81" t="str">
        <f t="shared" ca="1" si="127"/>
        <v/>
      </c>
      <c r="EV26" s="81" t="str">
        <f t="shared" ca="1" si="128"/>
        <v/>
      </c>
      <c r="EW26" s="81" t="str">
        <f t="shared" ca="1" si="129"/>
        <v/>
      </c>
      <c r="EX26" s="81" t="str">
        <f t="shared" ca="1" si="130"/>
        <v/>
      </c>
      <c r="EY26" s="81" t="str">
        <f t="shared" ca="1" si="131"/>
        <v/>
      </c>
      <c r="EZ26" s="51" t="str">
        <f t="shared" ca="1" si="132"/>
        <v/>
      </c>
      <c r="FA26" s="80" t="str">
        <f t="shared" ca="1" si="133"/>
        <v/>
      </c>
      <c r="FB26" s="82" t="str">
        <f t="shared" ca="1" si="134"/>
        <v/>
      </c>
      <c r="FC26" s="83" t="str">
        <f t="shared" ca="1" si="135"/>
        <v/>
      </c>
      <c r="FD26" s="79" t="str">
        <f t="shared" ca="1" si="826"/>
        <v/>
      </c>
      <c r="FE26" s="50" t="str">
        <f t="shared" ref="FE26" ca="1" si="878">IFERROR((VLOOKUP($B26,INDIRECT("'"&amp;TEXT(FD$5,"dd-mm-yy")&amp;"'!$B$8:$AI$1000"),13,0)=$G$6)*1,"")</f>
        <v/>
      </c>
      <c r="FF26" s="81" t="str">
        <f t="shared" ca="1" si="137"/>
        <v/>
      </c>
      <c r="FG26" s="81" t="str">
        <f t="shared" ca="1" si="138"/>
        <v/>
      </c>
      <c r="FH26" s="81" t="str">
        <f t="shared" ca="1" si="139"/>
        <v/>
      </c>
      <c r="FI26" s="81" t="str">
        <f t="shared" ca="1" si="140"/>
        <v/>
      </c>
      <c r="FJ26" s="81" t="str">
        <f t="shared" ca="1" si="141"/>
        <v/>
      </c>
      <c r="FK26" s="81" t="str">
        <f t="shared" ca="1" si="142"/>
        <v/>
      </c>
      <c r="FL26" s="81" t="str">
        <f t="shared" ca="1" si="143"/>
        <v/>
      </c>
      <c r="FM26" s="81" t="str">
        <f t="shared" ca="1" si="144"/>
        <v/>
      </c>
      <c r="FN26" s="51" t="str">
        <f t="shared" ca="1" si="145"/>
        <v/>
      </c>
      <c r="FO26" s="80" t="str">
        <f t="shared" ca="1" si="146"/>
        <v/>
      </c>
      <c r="FP26" s="82" t="str">
        <f t="shared" ca="1" si="147"/>
        <v/>
      </c>
      <c r="FQ26" s="83" t="str">
        <f t="shared" ca="1" si="148"/>
        <v/>
      </c>
      <c r="FR26" s="79" t="str">
        <f t="shared" ca="1" si="826"/>
        <v/>
      </c>
      <c r="FS26" s="50" t="str">
        <f t="shared" ref="FS26" ca="1" si="879">IFERROR((VLOOKUP($B26,INDIRECT("'"&amp;TEXT(FR$5,"dd-mm-yy")&amp;"'!$B$8:$AI$1000"),13,0)=$G$6)*1,"")</f>
        <v/>
      </c>
      <c r="FT26" s="81" t="str">
        <f t="shared" ca="1" si="151"/>
        <v/>
      </c>
      <c r="FU26" s="81" t="str">
        <f t="shared" ca="1" si="152"/>
        <v/>
      </c>
      <c r="FV26" s="81" t="str">
        <f t="shared" ca="1" si="153"/>
        <v/>
      </c>
      <c r="FW26" s="81" t="str">
        <f t="shared" ca="1" si="154"/>
        <v/>
      </c>
      <c r="FX26" s="81" t="str">
        <f t="shared" ca="1" si="155"/>
        <v/>
      </c>
      <c r="FY26" s="81" t="str">
        <f t="shared" ca="1" si="156"/>
        <v/>
      </c>
      <c r="FZ26" s="81" t="str">
        <f t="shared" ca="1" si="157"/>
        <v/>
      </c>
      <c r="GA26" s="81" t="str">
        <f t="shared" ca="1" si="158"/>
        <v/>
      </c>
      <c r="GB26" s="51" t="str">
        <f t="shared" ca="1" si="159"/>
        <v/>
      </c>
      <c r="GC26" s="80" t="str">
        <f t="shared" ca="1" si="160"/>
        <v/>
      </c>
      <c r="GD26" s="82" t="str">
        <f t="shared" ca="1" si="161"/>
        <v/>
      </c>
      <c r="GE26" s="83" t="str">
        <f t="shared" ca="1" si="162"/>
        <v/>
      </c>
      <c r="GF26" s="79" t="str">
        <f t="shared" ca="1" si="826"/>
        <v/>
      </c>
      <c r="GG26" s="50" t="str">
        <f t="shared" ref="GG26" ca="1" si="880">IFERROR((VLOOKUP($B26,INDIRECT("'"&amp;TEXT(GF$5,"dd-mm-yy")&amp;"'!$B$8:$AI$1000"),13,0)=$G$6)*1,"")</f>
        <v/>
      </c>
      <c r="GH26" s="81" t="str">
        <f t="shared" ca="1" si="164"/>
        <v/>
      </c>
      <c r="GI26" s="81" t="str">
        <f t="shared" ca="1" si="165"/>
        <v/>
      </c>
      <c r="GJ26" s="81" t="str">
        <f t="shared" ca="1" si="166"/>
        <v/>
      </c>
      <c r="GK26" s="81" t="str">
        <f t="shared" ca="1" si="167"/>
        <v/>
      </c>
      <c r="GL26" s="81" t="str">
        <f t="shared" ca="1" si="168"/>
        <v/>
      </c>
      <c r="GM26" s="81" t="str">
        <f t="shared" ca="1" si="169"/>
        <v/>
      </c>
      <c r="GN26" s="81" t="str">
        <f t="shared" ca="1" si="170"/>
        <v/>
      </c>
      <c r="GO26" s="81" t="str">
        <f t="shared" ca="1" si="171"/>
        <v/>
      </c>
      <c r="GP26" s="51" t="str">
        <f t="shared" ca="1" si="172"/>
        <v/>
      </c>
      <c r="GQ26" s="80" t="str">
        <f t="shared" ca="1" si="173"/>
        <v/>
      </c>
      <c r="GR26" s="82" t="str">
        <f t="shared" ca="1" si="174"/>
        <v/>
      </c>
      <c r="GS26" s="83" t="str">
        <f t="shared" ca="1" si="175"/>
        <v/>
      </c>
      <c r="GT26" s="79" t="str">
        <f t="shared" ca="1" si="826"/>
        <v/>
      </c>
      <c r="GU26" s="50" t="str">
        <f t="shared" ref="GU26" ca="1" si="881">IFERROR((VLOOKUP($B26,INDIRECT("'"&amp;TEXT(GT$5,"dd-mm-yy")&amp;"'!$B$8:$AI$1000"),13,0)=$G$6)*1,"")</f>
        <v/>
      </c>
      <c r="GV26" s="81" t="str">
        <f t="shared" ca="1" si="177"/>
        <v/>
      </c>
      <c r="GW26" s="81" t="str">
        <f t="shared" ca="1" si="178"/>
        <v/>
      </c>
      <c r="GX26" s="81" t="str">
        <f t="shared" ca="1" si="179"/>
        <v/>
      </c>
      <c r="GY26" s="81" t="str">
        <f t="shared" ca="1" si="180"/>
        <v/>
      </c>
      <c r="GZ26" s="81" t="str">
        <f t="shared" ca="1" si="181"/>
        <v/>
      </c>
      <c r="HA26" s="81" t="str">
        <f t="shared" ca="1" si="182"/>
        <v/>
      </c>
      <c r="HB26" s="81" t="str">
        <f t="shared" ca="1" si="183"/>
        <v/>
      </c>
      <c r="HC26" s="81" t="str">
        <f t="shared" ca="1" si="184"/>
        <v/>
      </c>
      <c r="HD26" s="51" t="str">
        <f t="shared" ca="1" si="185"/>
        <v/>
      </c>
      <c r="HE26" s="80" t="str">
        <f t="shared" ca="1" si="186"/>
        <v/>
      </c>
      <c r="HF26" s="82" t="str">
        <f t="shared" ca="1" si="187"/>
        <v/>
      </c>
      <c r="HG26" s="83" t="str">
        <f t="shared" ca="1" si="188"/>
        <v/>
      </c>
      <c r="HH26" s="79" t="str">
        <f t="shared" ca="1" si="826"/>
        <v/>
      </c>
      <c r="HI26" s="50" t="str">
        <f t="shared" ref="HI26" ca="1" si="882">IFERROR((VLOOKUP($B26,INDIRECT("'"&amp;TEXT(HH$5,"dd-mm-yy")&amp;"'!$B$8:$AI$1000"),13,0)=$G$6)*1,"")</f>
        <v/>
      </c>
      <c r="HJ26" s="81" t="str">
        <f t="shared" ca="1" si="190"/>
        <v/>
      </c>
      <c r="HK26" s="81" t="str">
        <f t="shared" ca="1" si="191"/>
        <v/>
      </c>
      <c r="HL26" s="81" t="str">
        <f t="shared" ca="1" si="192"/>
        <v/>
      </c>
      <c r="HM26" s="81" t="str">
        <f t="shared" ca="1" si="193"/>
        <v/>
      </c>
      <c r="HN26" s="81" t="str">
        <f t="shared" ca="1" si="194"/>
        <v/>
      </c>
      <c r="HO26" s="81" t="str">
        <f t="shared" ca="1" si="195"/>
        <v/>
      </c>
      <c r="HP26" s="81" t="str">
        <f t="shared" ca="1" si="196"/>
        <v/>
      </c>
      <c r="HQ26" s="81" t="str">
        <f t="shared" ca="1" si="197"/>
        <v/>
      </c>
      <c r="HR26" s="51" t="str">
        <f t="shared" ca="1" si="198"/>
        <v/>
      </c>
      <c r="HS26" s="80" t="str">
        <f t="shared" ca="1" si="199"/>
        <v/>
      </c>
      <c r="HT26" s="82" t="str">
        <f t="shared" ca="1" si="200"/>
        <v/>
      </c>
      <c r="HU26" s="83" t="str">
        <f t="shared" ca="1" si="201"/>
        <v/>
      </c>
      <c r="HV26" s="79" t="str">
        <f t="shared" ca="1" si="803"/>
        <v/>
      </c>
      <c r="HW26" s="50" t="str">
        <f t="shared" ref="HW26" ca="1" si="883">IFERROR((VLOOKUP($B26,INDIRECT("'"&amp;TEXT(HV$5,"dd-mm-yy")&amp;"'!$B$8:$AI$1000"),13,0)=$G$6)*1,"")</f>
        <v/>
      </c>
      <c r="HX26" s="81" t="str">
        <f t="shared" ca="1" si="203"/>
        <v/>
      </c>
      <c r="HY26" s="81" t="str">
        <f t="shared" ca="1" si="204"/>
        <v/>
      </c>
      <c r="HZ26" s="81" t="str">
        <f t="shared" ca="1" si="205"/>
        <v/>
      </c>
      <c r="IA26" s="81" t="str">
        <f t="shared" ca="1" si="206"/>
        <v/>
      </c>
      <c r="IB26" s="81" t="str">
        <f t="shared" ca="1" si="207"/>
        <v/>
      </c>
      <c r="IC26" s="81" t="str">
        <f t="shared" ca="1" si="208"/>
        <v/>
      </c>
      <c r="ID26" s="81" t="str">
        <f t="shared" ca="1" si="209"/>
        <v/>
      </c>
      <c r="IE26" s="81" t="str">
        <f t="shared" ca="1" si="210"/>
        <v/>
      </c>
      <c r="IF26" s="51" t="str">
        <f t="shared" ca="1" si="211"/>
        <v/>
      </c>
      <c r="IG26" s="80" t="str">
        <f t="shared" ca="1" si="212"/>
        <v/>
      </c>
      <c r="IH26" s="82" t="str">
        <f t="shared" ca="1" si="213"/>
        <v/>
      </c>
      <c r="II26" s="83" t="str">
        <f t="shared" ca="1" si="214"/>
        <v/>
      </c>
      <c r="IJ26" s="79" t="str">
        <f t="shared" ca="1" si="803"/>
        <v/>
      </c>
      <c r="IK26" s="50" t="str">
        <f t="shared" ref="IK26" ca="1" si="884">IFERROR((VLOOKUP($B26,INDIRECT("'"&amp;TEXT(IJ$5,"dd-mm-yy")&amp;"'!$B$8:$AI$1000"),13,0)=$G$6)*1,"")</f>
        <v/>
      </c>
      <c r="IL26" s="81" t="str">
        <f t="shared" ca="1" si="217"/>
        <v/>
      </c>
      <c r="IM26" s="81" t="str">
        <f t="shared" ca="1" si="218"/>
        <v/>
      </c>
      <c r="IN26" s="81" t="str">
        <f t="shared" ca="1" si="219"/>
        <v/>
      </c>
      <c r="IO26" s="81" t="str">
        <f t="shared" ca="1" si="220"/>
        <v/>
      </c>
      <c r="IP26" s="81" t="str">
        <f t="shared" ca="1" si="221"/>
        <v/>
      </c>
      <c r="IQ26" s="81" t="str">
        <f t="shared" ca="1" si="222"/>
        <v/>
      </c>
      <c r="IR26" s="81" t="str">
        <f t="shared" ca="1" si="223"/>
        <v/>
      </c>
      <c r="IS26" s="81" t="str">
        <f t="shared" ca="1" si="224"/>
        <v/>
      </c>
      <c r="IT26" s="51" t="str">
        <f t="shared" ca="1" si="225"/>
        <v/>
      </c>
      <c r="IU26" s="80" t="str">
        <f t="shared" ca="1" si="226"/>
        <v/>
      </c>
      <c r="IV26" s="82" t="str">
        <f t="shared" ca="1" si="227"/>
        <v/>
      </c>
      <c r="IW26" s="83" t="str">
        <f t="shared" ca="1" si="228"/>
        <v/>
      </c>
      <c r="IX26" s="79" t="str">
        <f t="shared" ca="1" si="803"/>
        <v/>
      </c>
      <c r="IY26" s="50" t="str">
        <f t="shared" ref="IY26" ca="1" si="885">IFERROR((VLOOKUP($B26,INDIRECT("'"&amp;TEXT(IX$5,"dd-mm-yy")&amp;"'!$B$8:$AI$1000"),13,0)=$G$6)*1,"")</f>
        <v/>
      </c>
      <c r="IZ26" s="81" t="str">
        <f t="shared" ca="1" si="230"/>
        <v/>
      </c>
      <c r="JA26" s="81" t="str">
        <f t="shared" ca="1" si="231"/>
        <v/>
      </c>
      <c r="JB26" s="81" t="str">
        <f t="shared" ca="1" si="232"/>
        <v/>
      </c>
      <c r="JC26" s="81" t="str">
        <f t="shared" ca="1" si="233"/>
        <v/>
      </c>
      <c r="JD26" s="81" t="str">
        <f t="shared" ca="1" si="234"/>
        <v/>
      </c>
      <c r="JE26" s="81" t="str">
        <f t="shared" ca="1" si="235"/>
        <v/>
      </c>
      <c r="JF26" s="81" t="str">
        <f t="shared" ca="1" si="236"/>
        <v/>
      </c>
      <c r="JG26" s="81" t="str">
        <f t="shared" ca="1" si="237"/>
        <v/>
      </c>
      <c r="JH26" s="51" t="str">
        <f t="shared" ca="1" si="238"/>
        <v/>
      </c>
      <c r="JI26" s="80" t="str">
        <f t="shared" ca="1" si="239"/>
        <v/>
      </c>
      <c r="JJ26" s="82" t="str">
        <f t="shared" ca="1" si="240"/>
        <v/>
      </c>
      <c r="JK26" s="83" t="str">
        <f t="shared" ca="1" si="241"/>
        <v/>
      </c>
      <c r="JL26" s="79" t="str">
        <f t="shared" ca="1" si="803"/>
        <v/>
      </c>
      <c r="JM26" s="50" t="str">
        <f t="shared" ref="JM26" ca="1" si="886">IFERROR((VLOOKUP($B26,INDIRECT("'"&amp;TEXT(JL$5,"dd-mm-yy")&amp;"'!$B$8:$AI$1000"),13,0)=$G$6)*1,"")</f>
        <v/>
      </c>
      <c r="JN26" s="81" t="str">
        <f t="shared" ca="1" si="243"/>
        <v/>
      </c>
      <c r="JO26" s="81" t="str">
        <f t="shared" ca="1" si="244"/>
        <v/>
      </c>
      <c r="JP26" s="81" t="str">
        <f t="shared" ca="1" si="245"/>
        <v/>
      </c>
      <c r="JQ26" s="81" t="str">
        <f t="shared" ca="1" si="246"/>
        <v/>
      </c>
      <c r="JR26" s="81" t="str">
        <f t="shared" ca="1" si="247"/>
        <v/>
      </c>
      <c r="JS26" s="81" t="str">
        <f t="shared" ca="1" si="248"/>
        <v/>
      </c>
      <c r="JT26" s="81" t="str">
        <f t="shared" ca="1" si="249"/>
        <v/>
      </c>
      <c r="JU26" s="81" t="str">
        <f t="shared" ca="1" si="250"/>
        <v/>
      </c>
      <c r="JV26" s="51" t="str">
        <f t="shared" ca="1" si="251"/>
        <v/>
      </c>
      <c r="JW26" s="80" t="str">
        <f t="shared" ca="1" si="252"/>
        <v/>
      </c>
      <c r="JX26" s="82" t="str">
        <f t="shared" ca="1" si="253"/>
        <v/>
      </c>
      <c r="JY26" s="83" t="str">
        <f t="shared" ca="1" si="254"/>
        <v/>
      </c>
      <c r="JZ26" s="79" t="str">
        <f t="shared" ca="1" si="803"/>
        <v/>
      </c>
      <c r="KA26" s="50" t="str">
        <f t="shared" ref="KA26" ca="1" si="887">IFERROR((VLOOKUP($B26,INDIRECT("'"&amp;TEXT(JZ$5,"dd-mm-yy")&amp;"'!$B$8:$AI$1000"),13,0)=$G$6)*1,"")</f>
        <v/>
      </c>
      <c r="KB26" s="81" t="str">
        <f t="shared" ca="1" si="256"/>
        <v/>
      </c>
      <c r="KC26" s="81" t="str">
        <f t="shared" ca="1" si="257"/>
        <v/>
      </c>
      <c r="KD26" s="81" t="str">
        <f t="shared" ca="1" si="258"/>
        <v/>
      </c>
      <c r="KE26" s="81" t="str">
        <f t="shared" ca="1" si="259"/>
        <v/>
      </c>
      <c r="KF26" s="81" t="str">
        <f t="shared" ca="1" si="260"/>
        <v/>
      </c>
      <c r="KG26" s="81" t="str">
        <f t="shared" ca="1" si="261"/>
        <v/>
      </c>
      <c r="KH26" s="81" t="str">
        <f t="shared" ca="1" si="262"/>
        <v/>
      </c>
      <c r="KI26" s="81" t="str">
        <f t="shared" ca="1" si="263"/>
        <v/>
      </c>
      <c r="KJ26" s="51" t="str">
        <f t="shared" ca="1" si="264"/>
        <v/>
      </c>
      <c r="KK26" s="80" t="str">
        <f t="shared" ca="1" si="265"/>
        <v/>
      </c>
      <c r="KL26" s="82" t="str">
        <f t="shared" ca="1" si="266"/>
        <v/>
      </c>
      <c r="KM26" s="83" t="str">
        <f t="shared" ca="1" si="267"/>
        <v/>
      </c>
      <c r="KN26" s="79" t="str">
        <f t="shared" ca="1" si="837"/>
        <v/>
      </c>
      <c r="KO26" s="50" t="str">
        <f t="shared" ref="KO26" ca="1" si="888">IFERROR((VLOOKUP($B26,INDIRECT("'"&amp;TEXT(KN$5,"dd-mm-yy")&amp;"'!$B$8:$AI$1000"),13,0)=$G$6)*1,"")</f>
        <v/>
      </c>
      <c r="KP26" s="81" t="str">
        <f t="shared" ca="1" si="269"/>
        <v/>
      </c>
      <c r="KQ26" s="81" t="str">
        <f t="shared" ca="1" si="270"/>
        <v/>
      </c>
      <c r="KR26" s="81" t="str">
        <f t="shared" ca="1" si="271"/>
        <v/>
      </c>
      <c r="KS26" s="81" t="str">
        <f t="shared" ca="1" si="272"/>
        <v/>
      </c>
      <c r="KT26" s="81" t="str">
        <f t="shared" ca="1" si="273"/>
        <v/>
      </c>
      <c r="KU26" s="81" t="str">
        <f t="shared" ca="1" si="274"/>
        <v/>
      </c>
      <c r="KV26" s="81" t="str">
        <f t="shared" ca="1" si="275"/>
        <v/>
      </c>
      <c r="KW26" s="81" t="str">
        <f t="shared" ca="1" si="276"/>
        <v/>
      </c>
      <c r="KX26" s="51" t="str">
        <f t="shared" ca="1" si="277"/>
        <v/>
      </c>
      <c r="KY26" s="80" t="str">
        <f t="shared" ca="1" si="278"/>
        <v/>
      </c>
      <c r="KZ26" s="82" t="str">
        <f t="shared" ca="1" si="279"/>
        <v/>
      </c>
      <c r="LA26" s="83" t="str">
        <f t="shared" ca="1" si="280"/>
        <v/>
      </c>
      <c r="LB26" s="79" t="str">
        <f t="shared" ca="1" si="837"/>
        <v/>
      </c>
      <c r="LC26" s="50" t="str">
        <f t="shared" ref="LC26" ca="1" si="889">IFERROR((VLOOKUP($B26,INDIRECT("'"&amp;TEXT(LB$5,"dd-mm-yy")&amp;"'!$B$8:$AI$1000"),13,0)=$G$6)*1,"")</f>
        <v/>
      </c>
      <c r="LD26" s="81" t="str">
        <f t="shared" ca="1" si="283"/>
        <v/>
      </c>
      <c r="LE26" s="81" t="str">
        <f t="shared" ca="1" si="284"/>
        <v/>
      </c>
      <c r="LF26" s="81" t="str">
        <f t="shared" ca="1" si="285"/>
        <v/>
      </c>
      <c r="LG26" s="81" t="str">
        <f t="shared" ca="1" si="286"/>
        <v/>
      </c>
      <c r="LH26" s="81" t="str">
        <f t="shared" ca="1" si="287"/>
        <v/>
      </c>
      <c r="LI26" s="81" t="str">
        <f t="shared" ca="1" si="288"/>
        <v/>
      </c>
      <c r="LJ26" s="81" t="str">
        <f t="shared" ca="1" si="289"/>
        <v/>
      </c>
      <c r="LK26" s="81" t="str">
        <f t="shared" ca="1" si="290"/>
        <v/>
      </c>
      <c r="LL26" s="51" t="str">
        <f t="shared" ca="1" si="291"/>
        <v/>
      </c>
      <c r="LM26" s="80" t="str">
        <f t="shared" ca="1" si="292"/>
        <v/>
      </c>
      <c r="LN26" s="82" t="str">
        <f t="shared" ca="1" si="293"/>
        <v/>
      </c>
      <c r="LO26" s="83" t="str">
        <f t="shared" ca="1" si="294"/>
        <v/>
      </c>
      <c r="LP26" s="79" t="str">
        <f t="shared" ca="1" si="837"/>
        <v/>
      </c>
      <c r="LQ26" s="50" t="str">
        <f t="shared" ref="LQ26" ca="1" si="890">IFERROR((VLOOKUP($B26,INDIRECT("'"&amp;TEXT(LP$5,"dd-mm-yy")&amp;"'!$B$8:$AI$1000"),13,0)=$G$6)*1,"")</f>
        <v/>
      </c>
      <c r="LR26" s="81" t="str">
        <f t="shared" ca="1" si="296"/>
        <v/>
      </c>
      <c r="LS26" s="81" t="str">
        <f t="shared" ca="1" si="297"/>
        <v/>
      </c>
      <c r="LT26" s="81" t="str">
        <f t="shared" ca="1" si="298"/>
        <v/>
      </c>
      <c r="LU26" s="81" t="str">
        <f t="shared" ca="1" si="299"/>
        <v/>
      </c>
      <c r="LV26" s="81" t="str">
        <f t="shared" ca="1" si="300"/>
        <v/>
      </c>
      <c r="LW26" s="81" t="str">
        <f t="shared" ca="1" si="301"/>
        <v/>
      </c>
      <c r="LX26" s="81" t="str">
        <f t="shared" ca="1" si="302"/>
        <v/>
      </c>
      <c r="LY26" s="81" t="str">
        <f t="shared" ca="1" si="303"/>
        <v/>
      </c>
      <c r="LZ26" s="51" t="str">
        <f t="shared" ca="1" si="304"/>
        <v/>
      </c>
      <c r="MA26" s="80" t="str">
        <f t="shared" ca="1" si="305"/>
        <v/>
      </c>
      <c r="MB26" s="82" t="str">
        <f t="shared" ca="1" si="306"/>
        <v/>
      </c>
      <c r="MC26" s="83" t="str">
        <f t="shared" ca="1" si="307"/>
        <v/>
      </c>
      <c r="MD26" s="79" t="str">
        <f t="shared" ca="1" si="837"/>
        <v/>
      </c>
      <c r="ME26" s="50" t="str">
        <f t="shared" ref="ME26" ca="1" si="891">IFERROR((VLOOKUP($B26,INDIRECT("'"&amp;TEXT(MD$5,"dd-mm-yy")&amp;"'!$B$8:$AI$1000"),13,0)=$G$6)*1,"")</f>
        <v/>
      </c>
      <c r="MF26" s="81" t="str">
        <f t="shared" ca="1" si="309"/>
        <v/>
      </c>
      <c r="MG26" s="81" t="str">
        <f t="shared" ca="1" si="310"/>
        <v/>
      </c>
      <c r="MH26" s="81" t="str">
        <f t="shared" ca="1" si="311"/>
        <v/>
      </c>
      <c r="MI26" s="81" t="str">
        <f t="shared" ca="1" si="312"/>
        <v/>
      </c>
      <c r="MJ26" s="81" t="str">
        <f t="shared" ca="1" si="313"/>
        <v/>
      </c>
      <c r="MK26" s="81" t="str">
        <f t="shared" ca="1" si="314"/>
        <v/>
      </c>
      <c r="ML26" s="81" t="str">
        <f t="shared" ca="1" si="315"/>
        <v/>
      </c>
      <c r="MM26" s="81" t="str">
        <f t="shared" ca="1" si="316"/>
        <v/>
      </c>
      <c r="MN26" s="51" t="str">
        <f t="shared" ca="1" si="317"/>
        <v/>
      </c>
      <c r="MO26" s="80" t="str">
        <f t="shared" ca="1" si="318"/>
        <v/>
      </c>
      <c r="MP26" s="82" t="str">
        <f t="shared" ca="1" si="319"/>
        <v/>
      </c>
      <c r="MQ26" s="83" t="str">
        <f t="shared" ca="1" si="320"/>
        <v/>
      </c>
      <c r="MR26" s="79" t="str">
        <f t="shared" ca="1" si="837"/>
        <v/>
      </c>
      <c r="MS26" s="50" t="str">
        <f t="shared" ref="MS26" ca="1" si="892">IFERROR((VLOOKUP($B26,INDIRECT("'"&amp;TEXT(MR$5,"dd-mm-yy")&amp;"'!$B$8:$AI$1000"),13,0)=$G$6)*1,"")</f>
        <v/>
      </c>
      <c r="MT26" s="81" t="str">
        <f t="shared" ca="1" si="322"/>
        <v/>
      </c>
      <c r="MU26" s="81" t="str">
        <f t="shared" ca="1" si="323"/>
        <v/>
      </c>
      <c r="MV26" s="81" t="str">
        <f t="shared" ca="1" si="324"/>
        <v/>
      </c>
      <c r="MW26" s="81" t="str">
        <f t="shared" ca="1" si="325"/>
        <v/>
      </c>
      <c r="MX26" s="81" t="str">
        <f t="shared" ca="1" si="326"/>
        <v/>
      </c>
      <c r="MY26" s="81" t="str">
        <f t="shared" ca="1" si="327"/>
        <v/>
      </c>
      <c r="MZ26" s="81" t="str">
        <f t="shared" ca="1" si="328"/>
        <v/>
      </c>
      <c r="NA26" s="81" t="str">
        <f t="shared" ca="1" si="329"/>
        <v/>
      </c>
      <c r="NB26" s="51" t="str">
        <f t="shared" ca="1" si="330"/>
        <v/>
      </c>
      <c r="NC26" s="80" t="str">
        <f t="shared" ca="1" si="331"/>
        <v/>
      </c>
      <c r="ND26" s="82" t="str">
        <f t="shared" ca="1" si="332"/>
        <v/>
      </c>
      <c r="NE26" s="83" t="str">
        <f t="shared" ca="1" si="333"/>
        <v/>
      </c>
      <c r="NF26" s="79" t="str">
        <f t="shared" ca="1" si="814"/>
        <v/>
      </c>
      <c r="NG26" s="50" t="str">
        <f t="shared" ref="NG26" ca="1" si="893">IFERROR((VLOOKUP($B26,INDIRECT("'"&amp;TEXT(NF$5,"dd-mm-yy")&amp;"'!$B$8:$AI$1000"),13,0)=$G$6)*1,"")</f>
        <v/>
      </c>
      <c r="NH26" s="81" t="str">
        <f t="shared" ca="1" si="335"/>
        <v/>
      </c>
      <c r="NI26" s="81" t="str">
        <f t="shared" ca="1" si="336"/>
        <v/>
      </c>
      <c r="NJ26" s="81" t="str">
        <f t="shared" ca="1" si="337"/>
        <v/>
      </c>
      <c r="NK26" s="81" t="str">
        <f t="shared" ca="1" si="338"/>
        <v/>
      </c>
      <c r="NL26" s="81" t="str">
        <f t="shared" ca="1" si="339"/>
        <v/>
      </c>
      <c r="NM26" s="81" t="str">
        <f t="shared" ca="1" si="340"/>
        <v/>
      </c>
      <c r="NN26" s="81" t="str">
        <f t="shared" ca="1" si="341"/>
        <v/>
      </c>
      <c r="NO26" s="81" t="str">
        <f t="shared" ca="1" si="342"/>
        <v/>
      </c>
      <c r="NP26" s="51" t="str">
        <f t="shared" ca="1" si="343"/>
        <v/>
      </c>
      <c r="NQ26" s="80" t="str">
        <f t="shared" ca="1" si="344"/>
        <v/>
      </c>
      <c r="NR26" s="82" t="str">
        <f t="shared" ca="1" si="345"/>
        <v/>
      </c>
      <c r="NS26" s="83" t="str">
        <f t="shared" ca="1" si="346"/>
        <v/>
      </c>
      <c r="NT26" s="79" t="str">
        <f t="shared" ca="1" si="814"/>
        <v/>
      </c>
      <c r="NU26" s="50" t="str">
        <f t="shared" ref="NU26" ca="1" si="894">IFERROR((VLOOKUP($B26,INDIRECT("'"&amp;TEXT(NT$5,"dd-mm-yy")&amp;"'!$B$8:$AI$1000"),13,0)=$G$6)*1,"")</f>
        <v/>
      </c>
      <c r="NV26" s="81" t="str">
        <f t="shared" ca="1" si="349"/>
        <v/>
      </c>
      <c r="NW26" s="81" t="str">
        <f t="shared" ca="1" si="350"/>
        <v/>
      </c>
      <c r="NX26" s="81" t="str">
        <f t="shared" ca="1" si="351"/>
        <v/>
      </c>
      <c r="NY26" s="81" t="str">
        <f t="shared" ca="1" si="352"/>
        <v/>
      </c>
      <c r="NZ26" s="81" t="str">
        <f t="shared" ca="1" si="353"/>
        <v/>
      </c>
      <c r="OA26" s="81" t="str">
        <f t="shared" ca="1" si="354"/>
        <v/>
      </c>
      <c r="OB26" s="81" t="str">
        <f t="shared" ca="1" si="355"/>
        <v/>
      </c>
      <c r="OC26" s="81" t="str">
        <f t="shared" ca="1" si="356"/>
        <v/>
      </c>
      <c r="OD26" s="51" t="str">
        <f t="shared" ca="1" si="357"/>
        <v/>
      </c>
      <c r="OE26" s="80" t="str">
        <f t="shared" ca="1" si="358"/>
        <v/>
      </c>
      <c r="OF26" s="82" t="str">
        <f t="shared" ca="1" si="359"/>
        <v/>
      </c>
      <c r="OG26" s="83" t="str">
        <f t="shared" ca="1" si="360"/>
        <v/>
      </c>
      <c r="OH26" s="79" t="str">
        <f t="shared" ca="1" si="814"/>
        <v/>
      </c>
      <c r="OI26" s="50" t="str">
        <f t="shared" ref="OI26" ca="1" si="895">IFERROR((VLOOKUP($B26,INDIRECT("'"&amp;TEXT(OH$5,"dd-mm-yy")&amp;"'!$B$8:$AI$1000"),13,0)=$G$6)*1,"")</f>
        <v/>
      </c>
      <c r="OJ26" s="81" t="str">
        <f t="shared" ca="1" si="362"/>
        <v/>
      </c>
      <c r="OK26" s="81" t="str">
        <f t="shared" ca="1" si="363"/>
        <v/>
      </c>
      <c r="OL26" s="81" t="str">
        <f t="shared" ca="1" si="364"/>
        <v/>
      </c>
      <c r="OM26" s="81" t="str">
        <f t="shared" ca="1" si="365"/>
        <v/>
      </c>
      <c r="ON26" s="81" t="str">
        <f t="shared" ca="1" si="366"/>
        <v/>
      </c>
      <c r="OO26" s="81" t="str">
        <f t="shared" ca="1" si="367"/>
        <v/>
      </c>
      <c r="OP26" s="81" t="str">
        <f t="shared" ca="1" si="368"/>
        <v/>
      </c>
      <c r="OQ26" s="81" t="str">
        <f t="shared" ca="1" si="369"/>
        <v/>
      </c>
      <c r="OR26" s="51" t="str">
        <f t="shared" ca="1" si="370"/>
        <v/>
      </c>
      <c r="OS26" s="80" t="str">
        <f t="shared" ca="1" si="371"/>
        <v/>
      </c>
      <c r="OT26" s="82" t="str">
        <f t="shared" ca="1" si="372"/>
        <v/>
      </c>
      <c r="OU26" s="83" t="str">
        <f t="shared" ca="1" si="373"/>
        <v/>
      </c>
      <c r="OV26" s="79" t="str">
        <f t="shared" ca="1" si="814"/>
        <v/>
      </c>
      <c r="OW26" s="50" t="str">
        <f t="shared" ref="OW26" ca="1" si="896">IFERROR((VLOOKUP($B26,INDIRECT("'"&amp;TEXT(OV$5,"dd-mm-yy")&amp;"'!$B$8:$AI$1000"),13,0)=$G$6)*1,"")</f>
        <v/>
      </c>
      <c r="OX26" s="81" t="str">
        <f t="shared" ca="1" si="375"/>
        <v/>
      </c>
      <c r="OY26" s="81" t="str">
        <f t="shared" ca="1" si="376"/>
        <v/>
      </c>
      <c r="OZ26" s="81" t="str">
        <f t="shared" ca="1" si="377"/>
        <v/>
      </c>
      <c r="PA26" s="81" t="str">
        <f t="shared" ca="1" si="378"/>
        <v/>
      </c>
      <c r="PB26" s="81" t="str">
        <f t="shared" ca="1" si="379"/>
        <v/>
      </c>
      <c r="PC26" s="81" t="str">
        <f t="shared" ca="1" si="380"/>
        <v/>
      </c>
      <c r="PD26" s="81" t="str">
        <f t="shared" ca="1" si="381"/>
        <v/>
      </c>
      <c r="PE26" s="81" t="str">
        <f t="shared" ca="1" si="382"/>
        <v/>
      </c>
      <c r="PF26" s="51" t="str">
        <f t="shared" ca="1" si="383"/>
        <v/>
      </c>
      <c r="PG26" s="80" t="str">
        <f t="shared" ca="1" si="384"/>
        <v/>
      </c>
      <c r="PH26" s="82" t="str">
        <f t="shared" ca="1" si="385"/>
        <v/>
      </c>
      <c r="PI26" s="83" t="str">
        <f t="shared" ca="1" si="386"/>
        <v/>
      </c>
      <c r="PJ26" s="79" t="str">
        <f t="shared" ca="1" si="814"/>
        <v/>
      </c>
      <c r="PK26" s="50" t="str">
        <f t="shared" ref="PK26" ca="1" si="897">IFERROR((VLOOKUP($B26,INDIRECT("'"&amp;TEXT(PJ$5,"dd-mm-yy")&amp;"'!$B$8:$AI$1000"),13,0)=$G$6)*1,"")</f>
        <v/>
      </c>
      <c r="PL26" s="81" t="str">
        <f t="shared" ca="1" si="388"/>
        <v/>
      </c>
      <c r="PM26" s="81" t="str">
        <f t="shared" ca="1" si="389"/>
        <v/>
      </c>
      <c r="PN26" s="81" t="str">
        <f t="shared" ca="1" si="390"/>
        <v/>
      </c>
      <c r="PO26" s="81" t="str">
        <f t="shared" ca="1" si="391"/>
        <v/>
      </c>
      <c r="PP26" s="81" t="str">
        <f t="shared" ca="1" si="392"/>
        <v/>
      </c>
      <c r="PQ26" s="81" t="str">
        <f t="shared" ca="1" si="393"/>
        <v/>
      </c>
      <c r="PR26" s="81" t="str">
        <f t="shared" ca="1" si="394"/>
        <v/>
      </c>
      <c r="PS26" s="81" t="str">
        <f t="shared" ca="1" si="395"/>
        <v/>
      </c>
      <c r="PT26" s="51" t="str">
        <f t="shared" ca="1" si="396"/>
        <v/>
      </c>
      <c r="PU26" s="80" t="str">
        <f t="shared" ca="1" si="397"/>
        <v/>
      </c>
      <c r="PV26" s="82" t="str">
        <f t="shared" ca="1" si="398"/>
        <v/>
      </c>
      <c r="PW26" s="83" t="str">
        <f t="shared" ca="1" si="399"/>
        <v/>
      </c>
      <c r="PX26" s="79" t="str">
        <f t="shared" ca="1" si="820"/>
        <v/>
      </c>
      <c r="PY26" s="50" t="str">
        <f t="shared" ref="PY26" ca="1" si="898">IFERROR((VLOOKUP($B26,INDIRECT("'"&amp;TEXT(PX$5,"dd-mm-yy")&amp;"'!$B$8:$AI$1000"),13,0)=$G$6)*1,"")</f>
        <v/>
      </c>
      <c r="PZ26" s="81" t="str">
        <f t="shared" ca="1" si="401"/>
        <v/>
      </c>
      <c r="QA26" s="81" t="str">
        <f t="shared" ca="1" si="402"/>
        <v/>
      </c>
      <c r="QB26" s="81" t="str">
        <f t="shared" ca="1" si="403"/>
        <v/>
      </c>
      <c r="QC26" s="81" t="str">
        <f t="shared" ca="1" si="404"/>
        <v/>
      </c>
      <c r="QD26" s="81" t="str">
        <f t="shared" ca="1" si="405"/>
        <v/>
      </c>
      <c r="QE26" s="81" t="str">
        <f t="shared" ca="1" si="406"/>
        <v/>
      </c>
      <c r="QF26" s="81" t="str">
        <f t="shared" ca="1" si="407"/>
        <v/>
      </c>
      <c r="QG26" s="81" t="str">
        <f t="shared" ca="1" si="408"/>
        <v/>
      </c>
      <c r="QH26" s="51" t="str">
        <f t="shared" ca="1" si="409"/>
        <v/>
      </c>
      <c r="QI26" s="80" t="str">
        <f t="shared" ca="1" si="410"/>
        <v/>
      </c>
      <c r="QJ26" s="82" t="str">
        <f t="shared" ca="1" si="411"/>
        <v/>
      </c>
      <c r="QK26" s="83" t="str">
        <f t="shared" ca="1" si="412"/>
        <v/>
      </c>
    </row>
    <row r="27" spans="2:453" ht="14.45" customHeight="1" x14ac:dyDescent="0.3">
      <c r="B27" s="72" t="str">
        <f>Colaboradores!B25</f>
        <v>2989</v>
      </c>
      <c r="C27" s="71" t="str">
        <f>Colaboradores!C25</f>
        <v>Espinoza Campos, Claudia</v>
      </c>
      <c r="D27" s="90">
        <f t="shared" ca="1" si="0"/>
        <v>0</v>
      </c>
      <c r="E27" s="91">
        <f t="shared" ca="1" si="1"/>
        <v>0</v>
      </c>
      <c r="F27" s="54" t="str">
        <f t="shared" ca="1" si="790"/>
        <v/>
      </c>
      <c r="G27" s="52" t="str">
        <f t="shared" ca="1" si="790"/>
        <v/>
      </c>
      <c r="H27" s="81" t="str">
        <f t="shared" ca="1" si="790"/>
        <v/>
      </c>
      <c r="I27" s="81" t="str">
        <f t="shared" ca="1" si="790"/>
        <v/>
      </c>
      <c r="J27" s="81" t="str">
        <f t="shared" ca="1" si="790"/>
        <v/>
      </c>
      <c r="K27" s="81" t="str">
        <f t="shared" ca="1" si="790"/>
        <v/>
      </c>
      <c r="L27" s="81" t="str">
        <f t="shared" ca="1" si="790"/>
        <v/>
      </c>
      <c r="M27" s="81" t="str">
        <f t="shared" ca="1" si="790"/>
        <v/>
      </c>
      <c r="N27" s="81" t="str">
        <f t="shared" ca="1" si="790"/>
        <v/>
      </c>
      <c r="O27" s="81" t="str">
        <f t="shared" ca="1" si="790"/>
        <v/>
      </c>
      <c r="P27" s="53" t="str">
        <f t="shared" ca="1" si="790"/>
        <v/>
      </c>
      <c r="Q27" s="28" t="str">
        <f t="shared" ca="1" si="790"/>
        <v/>
      </c>
      <c r="R27" s="82" t="str">
        <f t="shared" ca="1" si="790"/>
        <v/>
      </c>
      <c r="S27" s="83" t="str">
        <f t="shared" ca="1" si="790"/>
        <v/>
      </c>
      <c r="T27" s="79" t="str">
        <f t="shared" ca="1" si="3"/>
        <v/>
      </c>
      <c r="U27" s="50" t="str">
        <f t="shared" ca="1" si="4"/>
        <v/>
      </c>
      <c r="V27" s="81" t="str">
        <f t="shared" ca="1" si="5"/>
        <v/>
      </c>
      <c r="W27" s="81" t="str">
        <f t="shared" ca="1" si="6"/>
        <v/>
      </c>
      <c r="X27" s="81" t="str">
        <f t="shared" ca="1" si="7"/>
        <v/>
      </c>
      <c r="Y27" s="81" t="str">
        <f t="shared" ca="1" si="8"/>
        <v/>
      </c>
      <c r="Z27" s="81" t="str">
        <f t="shared" ca="1" si="9"/>
        <v/>
      </c>
      <c r="AA27" s="81" t="str">
        <f t="shared" ca="1" si="10"/>
        <v/>
      </c>
      <c r="AB27" s="81" t="str">
        <f t="shared" ca="1" si="11"/>
        <v/>
      </c>
      <c r="AC27" s="81" t="str">
        <f t="shared" ca="1" si="12"/>
        <v/>
      </c>
      <c r="AD27" s="51" t="str">
        <f t="shared" ca="1" si="13"/>
        <v/>
      </c>
      <c r="AE27" s="80" t="str">
        <f t="shared" ca="1" si="14"/>
        <v/>
      </c>
      <c r="AF27" s="82" t="str">
        <f t="shared" ca="1" si="15"/>
        <v/>
      </c>
      <c r="AG27" s="83" t="str">
        <f t="shared" ca="1" si="16"/>
        <v/>
      </c>
      <c r="AH27" s="79" t="str">
        <f t="shared" ca="1" si="17"/>
        <v/>
      </c>
      <c r="AI27" s="50" t="str">
        <f t="shared" ca="1" si="18"/>
        <v/>
      </c>
      <c r="AJ27" s="81" t="str">
        <f t="shared" ca="1" si="19"/>
        <v/>
      </c>
      <c r="AK27" s="81" t="str">
        <f t="shared" ca="1" si="20"/>
        <v/>
      </c>
      <c r="AL27" s="81" t="str">
        <f t="shared" ca="1" si="21"/>
        <v/>
      </c>
      <c r="AM27" s="81" t="str">
        <f t="shared" ca="1" si="22"/>
        <v/>
      </c>
      <c r="AN27" s="81" t="str">
        <f t="shared" ca="1" si="23"/>
        <v/>
      </c>
      <c r="AO27" s="81" t="str">
        <f t="shared" ca="1" si="24"/>
        <v/>
      </c>
      <c r="AP27" s="81" t="str">
        <f t="shared" ca="1" si="25"/>
        <v/>
      </c>
      <c r="AQ27" s="81" t="str">
        <f t="shared" ca="1" si="26"/>
        <v/>
      </c>
      <c r="AR27" s="51" t="str">
        <f t="shared" ca="1" si="27"/>
        <v/>
      </c>
      <c r="AS27" s="80" t="str">
        <f t="shared" ca="1" si="28"/>
        <v/>
      </c>
      <c r="AT27" s="82" t="str">
        <f t="shared" ca="1" si="29"/>
        <v/>
      </c>
      <c r="AU27" s="83" t="str">
        <f t="shared" ca="1" si="30"/>
        <v/>
      </c>
      <c r="AV27" s="79" t="str">
        <f t="shared" ca="1" si="31"/>
        <v/>
      </c>
      <c r="AW27" s="50" t="str">
        <f t="shared" ca="1" si="32"/>
        <v/>
      </c>
      <c r="AX27" s="81" t="str">
        <f t="shared" ca="1" si="33"/>
        <v/>
      </c>
      <c r="AY27" s="81" t="str">
        <f t="shared" ca="1" si="34"/>
        <v/>
      </c>
      <c r="AZ27" s="81" t="str">
        <f t="shared" ca="1" si="35"/>
        <v/>
      </c>
      <c r="BA27" s="81" t="str">
        <f t="shared" ca="1" si="36"/>
        <v/>
      </c>
      <c r="BB27" s="81" t="str">
        <f t="shared" ca="1" si="37"/>
        <v/>
      </c>
      <c r="BC27" s="81" t="str">
        <f t="shared" ca="1" si="38"/>
        <v/>
      </c>
      <c r="BD27" s="81" t="str">
        <f t="shared" ca="1" si="39"/>
        <v/>
      </c>
      <c r="BE27" s="81" t="str">
        <f t="shared" ca="1" si="40"/>
        <v/>
      </c>
      <c r="BF27" s="51" t="str">
        <f t="shared" ca="1" si="41"/>
        <v/>
      </c>
      <c r="BG27" s="80" t="str">
        <f t="shared" ca="1" si="42"/>
        <v/>
      </c>
      <c r="BH27" s="82" t="str">
        <f t="shared" ca="1" si="43"/>
        <v/>
      </c>
      <c r="BI27" s="83" t="str">
        <f t="shared" ca="1" si="44"/>
        <v/>
      </c>
      <c r="BJ27" s="79" t="str">
        <f t="shared" ca="1" si="791"/>
        <v/>
      </c>
      <c r="BK27" s="50" t="str">
        <f t="shared" ca="1" si="792"/>
        <v/>
      </c>
      <c r="BL27" s="81" t="str">
        <f t="shared" ca="1" si="47"/>
        <v/>
      </c>
      <c r="BM27" s="81" t="str">
        <f t="shared" ca="1" si="48"/>
        <v/>
      </c>
      <c r="BN27" s="81" t="str">
        <f t="shared" ca="1" si="49"/>
        <v/>
      </c>
      <c r="BO27" s="81" t="str">
        <f t="shared" ca="1" si="50"/>
        <v/>
      </c>
      <c r="BP27" s="81" t="str">
        <f t="shared" ca="1" si="51"/>
        <v/>
      </c>
      <c r="BQ27" s="81" t="str">
        <f t="shared" ca="1" si="52"/>
        <v/>
      </c>
      <c r="BR27" s="81" t="str">
        <f t="shared" ca="1" si="53"/>
        <v/>
      </c>
      <c r="BS27" s="81" t="str">
        <f t="shared" ca="1" si="54"/>
        <v/>
      </c>
      <c r="BT27" s="51" t="str">
        <f t="shared" ca="1" si="55"/>
        <v/>
      </c>
      <c r="BU27" s="80" t="str">
        <f t="shared" ca="1" si="56"/>
        <v/>
      </c>
      <c r="BV27" s="82" t="str">
        <f t="shared" ca="1" si="57"/>
        <v/>
      </c>
      <c r="BW27" s="83" t="str">
        <f t="shared" ca="1" si="58"/>
        <v/>
      </c>
      <c r="BX27" s="79" t="str">
        <f t="shared" ca="1" si="791"/>
        <v/>
      </c>
      <c r="BY27" s="50" t="str">
        <f t="shared" ca="1" si="792"/>
        <v/>
      </c>
      <c r="BZ27" s="81" t="str">
        <f t="shared" ca="1" si="59"/>
        <v/>
      </c>
      <c r="CA27" s="81" t="str">
        <f t="shared" ca="1" si="60"/>
        <v/>
      </c>
      <c r="CB27" s="81" t="str">
        <f t="shared" ca="1" si="61"/>
        <v/>
      </c>
      <c r="CC27" s="81" t="str">
        <f t="shared" ca="1" si="62"/>
        <v/>
      </c>
      <c r="CD27" s="81" t="str">
        <f t="shared" ca="1" si="63"/>
        <v/>
      </c>
      <c r="CE27" s="81" t="str">
        <f t="shared" ca="1" si="64"/>
        <v/>
      </c>
      <c r="CF27" s="81" t="str">
        <f t="shared" ca="1" si="65"/>
        <v/>
      </c>
      <c r="CG27" s="81" t="str">
        <f t="shared" ca="1" si="66"/>
        <v/>
      </c>
      <c r="CH27" s="51" t="str">
        <f t="shared" ca="1" si="67"/>
        <v/>
      </c>
      <c r="CI27" s="80" t="str">
        <f t="shared" ca="1" si="68"/>
        <v/>
      </c>
      <c r="CJ27" s="82" t="str">
        <f t="shared" ca="1" si="69"/>
        <v/>
      </c>
      <c r="CK27" s="83" t="str">
        <f t="shared" ca="1" si="70"/>
        <v/>
      </c>
      <c r="CL27" s="79" t="str">
        <f t="shared" ca="1" si="791"/>
        <v/>
      </c>
      <c r="CM27" s="50" t="str">
        <f t="shared" ca="1" si="792"/>
        <v/>
      </c>
      <c r="CN27" s="81" t="str">
        <f t="shared" ca="1" si="71"/>
        <v/>
      </c>
      <c r="CO27" s="81" t="str">
        <f t="shared" ca="1" si="72"/>
        <v/>
      </c>
      <c r="CP27" s="81" t="str">
        <f t="shared" ca="1" si="73"/>
        <v/>
      </c>
      <c r="CQ27" s="81" t="str">
        <f t="shared" ca="1" si="74"/>
        <v/>
      </c>
      <c r="CR27" s="81" t="str">
        <f t="shared" ca="1" si="75"/>
        <v/>
      </c>
      <c r="CS27" s="81" t="str">
        <f t="shared" ca="1" si="76"/>
        <v/>
      </c>
      <c r="CT27" s="81" t="str">
        <f t="shared" ca="1" si="77"/>
        <v/>
      </c>
      <c r="CU27" s="81" t="str">
        <f t="shared" ca="1" si="78"/>
        <v/>
      </c>
      <c r="CV27" s="51" t="str">
        <f t="shared" ca="1" si="79"/>
        <v/>
      </c>
      <c r="CW27" s="80" t="str">
        <f t="shared" ca="1" si="80"/>
        <v/>
      </c>
      <c r="CX27" s="82" t="str">
        <f t="shared" ca="1" si="81"/>
        <v/>
      </c>
      <c r="CY27" s="83" t="str">
        <f t="shared" ca="1" si="82"/>
        <v/>
      </c>
      <c r="CZ27" s="79" t="str">
        <f t="shared" ca="1" si="794"/>
        <v/>
      </c>
      <c r="DA27" s="50" t="str">
        <f t="shared" ref="DA27" ca="1" si="899">IFERROR((VLOOKUP($B27,INDIRECT("'"&amp;TEXT(CZ$5,"dd-mm-yy")&amp;"'!$B$8:$AI$1000"),13,0)=$G$6)*1,"")</f>
        <v/>
      </c>
      <c r="DB27" s="81" t="str">
        <f t="shared" ca="1" si="84"/>
        <v/>
      </c>
      <c r="DC27" s="81" t="str">
        <f t="shared" ca="1" si="85"/>
        <v/>
      </c>
      <c r="DD27" s="81" t="str">
        <f t="shared" ca="1" si="86"/>
        <v/>
      </c>
      <c r="DE27" s="81" t="str">
        <f t="shared" ca="1" si="87"/>
        <v/>
      </c>
      <c r="DF27" s="81" t="str">
        <f t="shared" ca="1" si="88"/>
        <v/>
      </c>
      <c r="DG27" s="81" t="str">
        <f t="shared" ca="1" si="89"/>
        <v/>
      </c>
      <c r="DH27" s="81" t="str">
        <f t="shared" ca="1" si="90"/>
        <v/>
      </c>
      <c r="DI27" s="81" t="str">
        <f t="shared" ca="1" si="91"/>
        <v/>
      </c>
      <c r="DJ27" s="51" t="str">
        <f t="shared" ca="1" si="92"/>
        <v/>
      </c>
      <c r="DK27" s="80" t="str">
        <f t="shared" ca="1" si="93"/>
        <v/>
      </c>
      <c r="DL27" s="82" t="str">
        <f t="shared" ca="1" si="94"/>
        <v/>
      </c>
      <c r="DM27" s="83" t="str">
        <f t="shared" ca="1" si="95"/>
        <v/>
      </c>
      <c r="DN27" s="79" t="str">
        <f t="shared" ca="1" si="794"/>
        <v/>
      </c>
      <c r="DO27" s="50" t="str">
        <f t="shared" ref="DO27" ca="1" si="900">IFERROR((VLOOKUP($B27,INDIRECT("'"&amp;TEXT(DN$5,"dd-mm-yy")&amp;"'!$B$8:$AI$1000"),13,0)=$G$6)*1,"")</f>
        <v/>
      </c>
      <c r="DP27" s="81" t="str">
        <f t="shared" ca="1" si="98"/>
        <v/>
      </c>
      <c r="DQ27" s="81" t="str">
        <f t="shared" ca="1" si="99"/>
        <v/>
      </c>
      <c r="DR27" s="81" t="str">
        <f t="shared" ca="1" si="100"/>
        <v/>
      </c>
      <c r="DS27" s="81" t="str">
        <f t="shared" ca="1" si="101"/>
        <v/>
      </c>
      <c r="DT27" s="81" t="str">
        <f t="shared" ca="1" si="102"/>
        <v/>
      </c>
      <c r="DU27" s="81" t="str">
        <f t="shared" ca="1" si="103"/>
        <v/>
      </c>
      <c r="DV27" s="81" t="str">
        <f t="shared" ca="1" si="104"/>
        <v/>
      </c>
      <c r="DW27" s="81" t="str">
        <f t="shared" ca="1" si="105"/>
        <v/>
      </c>
      <c r="DX27" s="51" t="str">
        <f t="shared" ca="1" si="106"/>
        <v/>
      </c>
      <c r="DY27" s="80" t="str">
        <f t="shared" ca="1" si="107"/>
        <v/>
      </c>
      <c r="DZ27" s="82" t="str">
        <f t="shared" ca="1" si="108"/>
        <v/>
      </c>
      <c r="EA27" s="83" t="str">
        <f t="shared" ca="1" si="109"/>
        <v/>
      </c>
      <c r="EB27" s="79" t="str">
        <f t="shared" ca="1" si="794"/>
        <v/>
      </c>
      <c r="EC27" s="50" t="str">
        <f t="shared" ref="EC27" ca="1" si="901">IFERROR((VLOOKUP($B27,INDIRECT("'"&amp;TEXT(EB$5,"dd-mm-yy")&amp;"'!$B$8:$AI$1000"),13,0)=$G$6)*1,"")</f>
        <v/>
      </c>
      <c r="ED27" s="81" t="str">
        <f t="shared" ca="1" si="111"/>
        <v/>
      </c>
      <c r="EE27" s="81" t="str">
        <f t="shared" ca="1" si="112"/>
        <v/>
      </c>
      <c r="EF27" s="81" t="str">
        <f t="shared" ca="1" si="113"/>
        <v/>
      </c>
      <c r="EG27" s="81" t="str">
        <f t="shared" ca="1" si="114"/>
        <v/>
      </c>
      <c r="EH27" s="81" t="str">
        <f t="shared" ca="1" si="115"/>
        <v/>
      </c>
      <c r="EI27" s="81" t="str">
        <f t="shared" ca="1" si="116"/>
        <v/>
      </c>
      <c r="EJ27" s="81" t="str">
        <f t="shared" ca="1" si="117"/>
        <v/>
      </c>
      <c r="EK27" s="81" t="str">
        <f t="shared" ca="1" si="118"/>
        <v/>
      </c>
      <c r="EL27" s="51" t="str">
        <f t="shared" ca="1" si="119"/>
        <v/>
      </c>
      <c r="EM27" s="80" t="str">
        <f t="shared" ca="1" si="120"/>
        <v/>
      </c>
      <c r="EN27" s="82" t="str">
        <f t="shared" ca="1" si="121"/>
        <v/>
      </c>
      <c r="EO27" s="83" t="str">
        <f t="shared" ca="1" si="122"/>
        <v/>
      </c>
      <c r="EP27" s="79" t="str">
        <f t="shared" ca="1" si="794"/>
        <v/>
      </c>
      <c r="EQ27" s="50" t="str">
        <f t="shared" ref="EQ27" ca="1" si="902">IFERROR((VLOOKUP($B27,INDIRECT("'"&amp;TEXT(EP$5,"dd-mm-yy")&amp;"'!$B$8:$AI$1000"),13,0)=$G$6)*1,"")</f>
        <v/>
      </c>
      <c r="ER27" s="81" t="str">
        <f t="shared" ca="1" si="124"/>
        <v/>
      </c>
      <c r="ES27" s="81" t="str">
        <f t="shared" ca="1" si="125"/>
        <v/>
      </c>
      <c r="ET27" s="81" t="str">
        <f t="shared" ca="1" si="126"/>
        <v/>
      </c>
      <c r="EU27" s="81" t="str">
        <f t="shared" ca="1" si="127"/>
        <v/>
      </c>
      <c r="EV27" s="81" t="str">
        <f t="shared" ca="1" si="128"/>
        <v/>
      </c>
      <c r="EW27" s="81" t="str">
        <f t="shared" ca="1" si="129"/>
        <v/>
      </c>
      <c r="EX27" s="81" t="str">
        <f t="shared" ca="1" si="130"/>
        <v/>
      </c>
      <c r="EY27" s="81" t="str">
        <f t="shared" ca="1" si="131"/>
        <v/>
      </c>
      <c r="EZ27" s="51" t="str">
        <f t="shared" ca="1" si="132"/>
        <v/>
      </c>
      <c r="FA27" s="80" t="str">
        <f t="shared" ca="1" si="133"/>
        <v/>
      </c>
      <c r="FB27" s="82" t="str">
        <f t="shared" ca="1" si="134"/>
        <v/>
      </c>
      <c r="FC27" s="83" t="str">
        <f t="shared" ca="1" si="135"/>
        <v/>
      </c>
      <c r="FD27" s="79" t="str">
        <f t="shared" ca="1" si="826"/>
        <v/>
      </c>
      <c r="FE27" s="50" t="str">
        <f t="shared" ref="FE27" ca="1" si="903">IFERROR((VLOOKUP($B27,INDIRECT("'"&amp;TEXT(FD$5,"dd-mm-yy")&amp;"'!$B$8:$AI$1000"),13,0)=$G$6)*1,"")</f>
        <v/>
      </c>
      <c r="FF27" s="81" t="str">
        <f t="shared" ca="1" si="137"/>
        <v/>
      </c>
      <c r="FG27" s="81" t="str">
        <f t="shared" ca="1" si="138"/>
        <v/>
      </c>
      <c r="FH27" s="81" t="str">
        <f t="shared" ca="1" si="139"/>
        <v/>
      </c>
      <c r="FI27" s="81" t="str">
        <f t="shared" ca="1" si="140"/>
        <v/>
      </c>
      <c r="FJ27" s="81" t="str">
        <f t="shared" ca="1" si="141"/>
        <v/>
      </c>
      <c r="FK27" s="81" t="str">
        <f t="shared" ca="1" si="142"/>
        <v/>
      </c>
      <c r="FL27" s="81" t="str">
        <f t="shared" ca="1" si="143"/>
        <v/>
      </c>
      <c r="FM27" s="81" t="str">
        <f t="shared" ca="1" si="144"/>
        <v/>
      </c>
      <c r="FN27" s="51" t="str">
        <f t="shared" ca="1" si="145"/>
        <v/>
      </c>
      <c r="FO27" s="80" t="str">
        <f t="shared" ca="1" si="146"/>
        <v/>
      </c>
      <c r="FP27" s="82" t="str">
        <f t="shared" ca="1" si="147"/>
        <v/>
      </c>
      <c r="FQ27" s="83" t="str">
        <f t="shared" ca="1" si="148"/>
        <v/>
      </c>
      <c r="FR27" s="79" t="str">
        <f t="shared" ca="1" si="826"/>
        <v/>
      </c>
      <c r="FS27" s="50" t="str">
        <f t="shared" ref="FS27" ca="1" si="904">IFERROR((VLOOKUP($B27,INDIRECT("'"&amp;TEXT(FR$5,"dd-mm-yy")&amp;"'!$B$8:$AI$1000"),13,0)=$G$6)*1,"")</f>
        <v/>
      </c>
      <c r="FT27" s="81" t="str">
        <f t="shared" ca="1" si="151"/>
        <v/>
      </c>
      <c r="FU27" s="81" t="str">
        <f t="shared" ca="1" si="152"/>
        <v/>
      </c>
      <c r="FV27" s="81" t="str">
        <f t="shared" ca="1" si="153"/>
        <v/>
      </c>
      <c r="FW27" s="81" t="str">
        <f t="shared" ca="1" si="154"/>
        <v/>
      </c>
      <c r="FX27" s="81" t="str">
        <f t="shared" ca="1" si="155"/>
        <v/>
      </c>
      <c r="FY27" s="81" t="str">
        <f t="shared" ca="1" si="156"/>
        <v/>
      </c>
      <c r="FZ27" s="81" t="str">
        <f t="shared" ca="1" si="157"/>
        <v/>
      </c>
      <c r="GA27" s="81" t="str">
        <f t="shared" ca="1" si="158"/>
        <v/>
      </c>
      <c r="GB27" s="51" t="str">
        <f t="shared" ca="1" si="159"/>
        <v/>
      </c>
      <c r="GC27" s="80" t="str">
        <f t="shared" ca="1" si="160"/>
        <v/>
      </c>
      <c r="GD27" s="82" t="str">
        <f t="shared" ca="1" si="161"/>
        <v/>
      </c>
      <c r="GE27" s="83" t="str">
        <f t="shared" ca="1" si="162"/>
        <v/>
      </c>
      <c r="GF27" s="79" t="str">
        <f t="shared" ca="1" si="826"/>
        <v/>
      </c>
      <c r="GG27" s="50" t="str">
        <f t="shared" ref="GG27" ca="1" si="905">IFERROR((VLOOKUP($B27,INDIRECT("'"&amp;TEXT(GF$5,"dd-mm-yy")&amp;"'!$B$8:$AI$1000"),13,0)=$G$6)*1,"")</f>
        <v/>
      </c>
      <c r="GH27" s="81" t="str">
        <f t="shared" ca="1" si="164"/>
        <v/>
      </c>
      <c r="GI27" s="81" t="str">
        <f t="shared" ca="1" si="165"/>
        <v/>
      </c>
      <c r="GJ27" s="81" t="str">
        <f t="shared" ca="1" si="166"/>
        <v/>
      </c>
      <c r="GK27" s="81" t="str">
        <f t="shared" ca="1" si="167"/>
        <v/>
      </c>
      <c r="GL27" s="81" t="str">
        <f t="shared" ca="1" si="168"/>
        <v/>
      </c>
      <c r="GM27" s="81" t="str">
        <f t="shared" ca="1" si="169"/>
        <v/>
      </c>
      <c r="GN27" s="81" t="str">
        <f t="shared" ca="1" si="170"/>
        <v/>
      </c>
      <c r="GO27" s="81" t="str">
        <f t="shared" ca="1" si="171"/>
        <v/>
      </c>
      <c r="GP27" s="51" t="str">
        <f t="shared" ca="1" si="172"/>
        <v/>
      </c>
      <c r="GQ27" s="80" t="str">
        <f t="shared" ca="1" si="173"/>
        <v/>
      </c>
      <c r="GR27" s="82" t="str">
        <f t="shared" ca="1" si="174"/>
        <v/>
      </c>
      <c r="GS27" s="83" t="str">
        <f t="shared" ca="1" si="175"/>
        <v/>
      </c>
      <c r="GT27" s="79" t="str">
        <f t="shared" ca="1" si="826"/>
        <v/>
      </c>
      <c r="GU27" s="50" t="str">
        <f t="shared" ref="GU27" ca="1" si="906">IFERROR((VLOOKUP($B27,INDIRECT("'"&amp;TEXT(GT$5,"dd-mm-yy")&amp;"'!$B$8:$AI$1000"),13,0)=$G$6)*1,"")</f>
        <v/>
      </c>
      <c r="GV27" s="81" t="str">
        <f t="shared" ca="1" si="177"/>
        <v/>
      </c>
      <c r="GW27" s="81" t="str">
        <f t="shared" ca="1" si="178"/>
        <v/>
      </c>
      <c r="GX27" s="81" t="str">
        <f t="shared" ca="1" si="179"/>
        <v/>
      </c>
      <c r="GY27" s="81" t="str">
        <f t="shared" ca="1" si="180"/>
        <v/>
      </c>
      <c r="GZ27" s="81" t="str">
        <f t="shared" ca="1" si="181"/>
        <v/>
      </c>
      <c r="HA27" s="81" t="str">
        <f t="shared" ca="1" si="182"/>
        <v/>
      </c>
      <c r="HB27" s="81" t="str">
        <f t="shared" ca="1" si="183"/>
        <v/>
      </c>
      <c r="HC27" s="81" t="str">
        <f t="shared" ca="1" si="184"/>
        <v/>
      </c>
      <c r="HD27" s="51" t="str">
        <f t="shared" ca="1" si="185"/>
        <v/>
      </c>
      <c r="HE27" s="80" t="str">
        <f t="shared" ca="1" si="186"/>
        <v/>
      </c>
      <c r="HF27" s="82" t="str">
        <f t="shared" ca="1" si="187"/>
        <v/>
      </c>
      <c r="HG27" s="83" t="str">
        <f t="shared" ca="1" si="188"/>
        <v/>
      </c>
      <c r="HH27" s="79" t="str">
        <f t="shared" ca="1" si="826"/>
        <v/>
      </c>
      <c r="HI27" s="50" t="str">
        <f t="shared" ref="HI27" ca="1" si="907">IFERROR((VLOOKUP($B27,INDIRECT("'"&amp;TEXT(HH$5,"dd-mm-yy")&amp;"'!$B$8:$AI$1000"),13,0)=$G$6)*1,"")</f>
        <v/>
      </c>
      <c r="HJ27" s="81" t="str">
        <f t="shared" ca="1" si="190"/>
        <v/>
      </c>
      <c r="HK27" s="81" t="str">
        <f t="shared" ca="1" si="191"/>
        <v/>
      </c>
      <c r="HL27" s="81" t="str">
        <f t="shared" ca="1" si="192"/>
        <v/>
      </c>
      <c r="HM27" s="81" t="str">
        <f t="shared" ca="1" si="193"/>
        <v/>
      </c>
      <c r="HN27" s="81" t="str">
        <f t="shared" ca="1" si="194"/>
        <v/>
      </c>
      <c r="HO27" s="81" t="str">
        <f t="shared" ca="1" si="195"/>
        <v/>
      </c>
      <c r="HP27" s="81" t="str">
        <f t="shared" ca="1" si="196"/>
        <v/>
      </c>
      <c r="HQ27" s="81" t="str">
        <f t="shared" ca="1" si="197"/>
        <v/>
      </c>
      <c r="HR27" s="51" t="str">
        <f t="shared" ca="1" si="198"/>
        <v/>
      </c>
      <c r="HS27" s="80" t="str">
        <f t="shared" ca="1" si="199"/>
        <v/>
      </c>
      <c r="HT27" s="82" t="str">
        <f t="shared" ca="1" si="200"/>
        <v/>
      </c>
      <c r="HU27" s="83" t="str">
        <f t="shared" ca="1" si="201"/>
        <v/>
      </c>
      <c r="HV27" s="79" t="str">
        <f t="shared" ca="1" si="803"/>
        <v/>
      </c>
      <c r="HW27" s="50" t="str">
        <f t="shared" ref="HW27" ca="1" si="908">IFERROR((VLOOKUP($B27,INDIRECT("'"&amp;TEXT(HV$5,"dd-mm-yy")&amp;"'!$B$8:$AI$1000"),13,0)=$G$6)*1,"")</f>
        <v/>
      </c>
      <c r="HX27" s="81" t="str">
        <f t="shared" ca="1" si="203"/>
        <v/>
      </c>
      <c r="HY27" s="81" t="str">
        <f t="shared" ca="1" si="204"/>
        <v/>
      </c>
      <c r="HZ27" s="81" t="str">
        <f t="shared" ca="1" si="205"/>
        <v/>
      </c>
      <c r="IA27" s="81" t="str">
        <f t="shared" ca="1" si="206"/>
        <v/>
      </c>
      <c r="IB27" s="81" t="str">
        <f t="shared" ca="1" si="207"/>
        <v/>
      </c>
      <c r="IC27" s="81" t="str">
        <f t="shared" ca="1" si="208"/>
        <v/>
      </c>
      <c r="ID27" s="81" t="str">
        <f t="shared" ca="1" si="209"/>
        <v/>
      </c>
      <c r="IE27" s="81" t="str">
        <f t="shared" ca="1" si="210"/>
        <v/>
      </c>
      <c r="IF27" s="51" t="str">
        <f t="shared" ca="1" si="211"/>
        <v/>
      </c>
      <c r="IG27" s="80" t="str">
        <f t="shared" ca="1" si="212"/>
        <v/>
      </c>
      <c r="IH27" s="82" t="str">
        <f t="shared" ca="1" si="213"/>
        <v/>
      </c>
      <c r="II27" s="83" t="str">
        <f t="shared" ca="1" si="214"/>
        <v/>
      </c>
      <c r="IJ27" s="79" t="str">
        <f t="shared" ca="1" si="803"/>
        <v/>
      </c>
      <c r="IK27" s="50" t="str">
        <f t="shared" ref="IK27" ca="1" si="909">IFERROR((VLOOKUP($B27,INDIRECT("'"&amp;TEXT(IJ$5,"dd-mm-yy")&amp;"'!$B$8:$AI$1000"),13,0)=$G$6)*1,"")</f>
        <v/>
      </c>
      <c r="IL27" s="81" t="str">
        <f t="shared" ca="1" si="217"/>
        <v/>
      </c>
      <c r="IM27" s="81" t="str">
        <f t="shared" ca="1" si="218"/>
        <v/>
      </c>
      <c r="IN27" s="81" t="str">
        <f t="shared" ca="1" si="219"/>
        <v/>
      </c>
      <c r="IO27" s="81" t="str">
        <f t="shared" ca="1" si="220"/>
        <v/>
      </c>
      <c r="IP27" s="81" t="str">
        <f t="shared" ca="1" si="221"/>
        <v/>
      </c>
      <c r="IQ27" s="81" t="str">
        <f t="shared" ca="1" si="222"/>
        <v/>
      </c>
      <c r="IR27" s="81" t="str">
        <f t="shared" ca="1" si="223"/>
        <v/>
      </c>
      <c r="IS27" s="81" t="str">
        <f t="shared" ca="1" si="224"/>
        <v/>
      </c>
      <c r="IT27" s="51" t="str">
        <f t="shared" ca="1" si="225"/>
        <v/>
      </c>
      <c r="IU27" s="80" t="str">
        <f t="shared" ca="1" si="226"/>
        <v/>
      </c>
      <c r="IV27" s="82" t="str">
        <f t="shared" ca="1" si="227"/>
        <v/>
      </c>
      <c r="IW27" s="83" t="str">
        <f t="shared" ca="1" si="228"/>
        <v/>
      </c>
      <c r="IX27" s="79" t="str">
        <f t="shared" ca="1" si="803"/>
        <v/>
      </c>
      <c r="IY27" s="50" t="str">
        <f t="shared" ref="IY27" ca="1" si="910">IFERROR((VLOOKUP($B27,INDIRECT("'"&amp;TEXT(IX$5,"dd-mm-yy")&amp;"'!$B$8:$AI$1000"),13,0)=$G$6)*1,"")</f>
        <v/>
      </c>
      <c r="IZ27" s="81" t="str">
        <f t="shared" ca="1" si="230"/>
        <v/>
      </c>
      <c r="JA27" s="81" t="str">
        <f t="shared" ca="1" si="231"/>
        <v/>
      </c>
      <c r="JB27" s="81" t="str">
        <f t="shared" ca="1" si="232"/>
        <v/>
      </c>
      <c r="JC27" s="81" t="str">
        <f t="shared" ca="1" si="233"/>
        <v/>
      </c>
      <c r="JD27" s="81" t="str">
        <f t="shared" ca="1" si="234"/>
        <v/>
      </c>
      <c r="JE27" s="81" t="str">
        <f t="shared" ca="1" si="235"/>
        <v/>
      </c>
      <c r="JF27" s="81" t="str">
        <f t="shared" ca="1" si="236"/>
        <v/>
      </c>
      <c r="JG27" s="81" t="str">
        <f t="shared" ca="1" si="237"/>
        <v/>
      </c>
      <c r="JH27" s="51" t="str">
        <f t="shared" ca="1" si="238"/>
        <v/>
      </c>
      <c r="JI27" s="80" t="str">
        <f t="shared" ca="1" si="239"/>
        <v/>
      </c>
      <c r="JJ27" s="82" t="str">
        <f t="shared" ca="1" si="240"/>
        <v/>
      </c>
      <c r="JK27" s="83" t="str">
        <f t="shared" ca="1" si="241"/>
        <v/>
      </c>
      <c r="JL27" s="79" t="str">
        <f t="shared" ca="1" si="803"/>
        <v/>
      </c>
      <c r="JM27" s="50" t="str">
        <f t="shared" ref="JM27" ca="1" si="911">IFERROR((VLOOKUP($B27,INDIRECT("'"&amp;TEXT(JL$5,"dd-mm-yy")&amp;"'!$B$8:$AI$1000"),13,0)=$G$6)*1,"")</f>
        <v/>
      </c>
      <c r="JN27" s="81" t="str">
        <f t="shared" ca="1" si="243"/>
        <v/>
      </c>
      <c r="JO27" s="81" t="str">
        <f t="shared" ca="1" si="244"/>
        <v/>
      </c>
      <c r="JP27" s="81" t="str">
        <f t="shared" ca="1" si="245"/>
        <v/>
      </c>
      <c r="JQ27" s="81" t="str">
        <f t="shared" ca="1" si="246"/>
        <v/>
      </c>
      <c r="JR27" s="81" t="str">
        <f t="shared" ca="1" si="247"/>
        <v/>
      </c>
      <c r="JS27" s="81" t="str">
        <f t="shared" ca="1" si="248"/>
        <v/>
      </c>
      <c r="JT27" s="81" t="str">
        <f t="shared" ca="1" si="249"/>
        <v/>
      </c>
      <c r="JU27" s="81" t="str">
        <f t="shared" ca="1" si="250"/>
        <v/>
      </c>
      <c r="JV27" s="51" t="str">
        <f t="shared" ca="1" si="251"/>
        <v/>
      </c>
      <c r="JW27" s="80" t="str">
        <f t="shared" ca="1" si="252"/>
        <v/>
      </c>
      <c r="JX27" s="82" t="str">
        <f t="shared" ca="1" si="253"/>
        <v/>
      </c>
      <c r="JY27" s="83" t="str">
        <f t="shared" ca="1" si="254"/>
        <v/>
      </c>
      <c r="JZ27" s="79" t="str">
        <f t="shared" ca="1" si="803"/>
        <v/>
      </c>
      <c r="KA27" s="50" t="str">
        <f t="shared" ref="KA27" ca="1" si="912">IFERROR((VLOOKUP($B27,INDIRECT("'"&amp;TEXT(JZ$5,"dd-mm-yy")&amp;"'!$B$8:$AI$1000"),13,0)=$G$6)*1,"")</f>
        <v/>
      </c>
      <c r="KB27" s="81" t="str">
        <f t="shared" ca="1" si="256"/>
        <v/>
      </c>
      <c r="KC27" s="81" t="str">
        <f t="shared" ca="1" si="257"/>
        <v/>
      </c>
      <c r="KD27" s="81" t="str">
        <f t="shared" ca="1" si="258"/>
        <v/>
      </c>
      <c r="KE27" s="81" t="str">
        <f t="shared" ca="1" si="259"/>
        <v/>
      </c>
      <c r="KF27" s="81" t="str">
        <f t="shared" ca="1" si="260"/>
        <v/>
      </c>
      <c r="KG27" s="81" t="str">
        <f t="shared" ca="1" si="261"/>
        <v/>
      </c>
      <c r="KH27" s="81" t="str">
        <f t="shared" ca="1" si="262"/>
        <v/>
      </c>
      <c r="KI27" s="81" t="str">
        <f t="shared" ca="1" si="263"/>
        <v/>
      </c>
      <c r="KJ27" s="51" t="str">
        <f t="shared" ca="1" si="264"/>
        <v/>
      </c>
      <c r="KK27" s="80" t="str">
        <f t="shared" ca="1" si="265"/>
        <v/>
      </c>
      <c r="KL27" s="82" t="str">
        <f t="shared" ca="1" si="266"/>
        <v/>
      </c>
      <c r="KM27" s="83" t="str">
        <f t="shared" ca="1" si="267"/>
        <v/>
      </c>
      <c r="KN27" s="79" t="str">
        <f t="shared" ca="1" si="837"/>
        <v/>
      </c>
      <c r="KO27" s="50" t="str">
        <f t="shared" ref="KO27" ca="1" si="913">IFERROR((VLOOKUP($B27,INDIRECT("'"&amp;TEXT(KN$5,"dd-mm-yy")&amp;"'!$B$8:$AI$1000"),13,0)=$G$6)*1,"")</f>
        <v/>
      </c>
      <c r="KP27" s="81" t="str">
        <f t="shared" ca="1" si="269"/>
        <v/>
      </c>
      <c r="KQ27" s="81" t="str">
        <f t="shared" ca="1" si="270"/>
        <v/>
      </c>
      <c r="KR27" s="81" t="str">
        <f t="shared" ca="1" si="271"/>
        <v/>
      </c>
      <c r="KS27" s="81" t="str">
        <f t="shared" ca="1" si="272"/>
        <v/>
      </c>
      <c r="KT27" s="81" t="str">
        <f t="shared" ca="1" si="273"/>
        <v/>
      </c>
      <c r="KU27" s="81" t="str">
        <f t="shared" ca="1" si="274"/>
        <v/>
      </c>
      <c r="KV27" s="81" t="str">
        <f t="shared" ca="1" si="275"/>
        <v/>
      </c>
      <c r="KW27" s="81" t="str">
        <f t="shared" ca="1" si="276"/>
        <v/>
      </c>
      <c r="KX27" s="51" t="str">
        <f t="shared" ca="1" si="277"/>
        <v/>
      </c>
      <c r="KY27" s="80" t="str">
        <f t="shared" ca="1" si="278"/>
        <v/>
      </c>
      <c r="KZ27" s="82" t="str">
        <f t="shared" ca="1" si="279"/>
        <v/>
      </c>
      <c r="LA27" s="83" t="str">
        <f t="shared" ca="1" si="280"/>
        <v/>
      </c>
      <c r="LB27" s="79" t="str">
        <f t="shared" ca="1" si="837"/>
        <v/>
      </c>
      <c r="LC27" s="50" t="str">
        <f t="shared" ref="LC27" ca="1" si="914">IFERROR((VLOOKUP($B27,INDIRECT("'"&amp;TEXT(LB$5,"dd-mm-yy")&amp;"'!$B$8:$AI$1000"),13,0)=$G$6)*1,"")</f>
        <v/>
      </c>
      <c r="LD27" s="81" t="str">
        <f t="shared" ca="1" si="283"/>
        <v/>
      </c>
      <c r="LE27" s="81" t="str">
        <f t="shared" ca="1" si="284"/>
        <v/>
      </c>
      <c r="LF27" s="81" t="str">
        <f t="shared" ca="1" si="285"/>
        <v/>
      </c>
      <c r="LG27" s="81" t="str">
        <f t="shared" ca="1" si="286"/>
        <v/>
      </c>
      <c r="LH27" s="81" t="str">
        <f t="shared" ca="1" si="287"/>
        <v/>
      </c>
      <c r="LI27" s="81" t="str">
        <f t="shared" ca="1" si="288"/>
        <v/>
      </c>
      <c r="LJ27" s="81" t="str">
        <f t="shared" ca="1" si="289"/>
        <v/>
      </c>
      <c r="LK27" s="81" t="str">
        <f t="shared" ca="1" si="290"/>
        <v/>
      </c>
      <c r="LL27" s="51" t="str">
        <f t="shared" ca="1" si="291"/>
        <v/>
      </c>
      <c r="LM27" s="80" t="str">
        <f t="shared" ca="1" si="292"/>
        <v/>
      </c>
      <c r="LN27" s="82" t="str">
        <f t="shared" ca="1" si="293"/>
        <v/>
      </c>
      <c r="LO27" s="83" t="str">
        <f t="shared" ca="1" si="294"/>
        <v/>
      </c>
      <c r="LP27" s="79" t="str">
        <f t="shared" ca="1" si="837"/>
        <v/>
      </c>
      <c r="LQ27" s="50" t="str">
        <f t="shared" ref="LQ27" ca="1" si="915">IFERROR((VLOOKUP($B27,INDIRECT("'"&amp;TEXT(LP$5,"dd-mm-yy")&amp;"'!$B$8:$AI$1000"),13,0)=$G$6)*1,"")</f>
        <v/>
      </c>
      <c r="LR27" s="81" t="str">
        <f t="shared" ca="1" si="296"/>
        <v/>
      </c>
      <c r="LS27" s="81" t="str">
        <f t="shared" ca="1" si="297"/>
        <v/>
      </c>
      <c r="LT27" s="81" t="str">
        <f t="shared" ca="1" si="298"/>
        <v/>
      </c>
      <c r="LU27" s="81" t="str">
        <f t="shared" ca="1" si="299"/>
        <v/>
      </c>
      <c r="LV27" s="81" t="str">
        <f t="shared" ca="1" si="300"/>
        <v/>
      </c>
      <c r="LW27" s="81" t="str">
        <f t="shared" ca="1" si="301"/>
        <v/>
      </c>
      <c r="LX27" s="81" t="str">
        <f t="shared" ca="1" si="302"/>
        <v/>
      </c>
      <c r="LY27" s="81" t="str">
        <f t="shared" ca="1" si="303"/>
        <v/>
      </c>
      <c r="LZ27" s="51" t="str">
        <f t="shared" ca="1" si="304"/>
        <v/>
      </c>
      <c r="MA27" s="80" t="str">
        <f t="shared" ca="1" si="305"/>
        <v/>
      </c>
      <c r="MB27" s="82" t="str">
        <f t="shared" ca="1" si="306"/>
        <v/>
      </c>
      <c r="MC27" s="83" t="str">
        <f t="shared" ca="1" si="307"/>
        <v/>
      </c>
      <c r="MD27" s="79" t="str">
        <f t="shared" ca="1" si="837"/>
        <v/>
      </c>
      <c r="ME27" s="50" t="str">
        <f t="shared" ref="ME27" ca="1" si="916">IFERROR((VLOOKUP($B27,INDIRECT("'"&amp;TEXT(MD$5,"dd-mm-yy")&amp;"'!$B$8:$AI$1000"),13,0)=$G$6)*1,"")</f>
        <v/>
      </c>
      <c r="MF27" s="81" t="str">
        <f t="shared" ca="1" si="309"/>
        <v/>
      </c>
      <c r="MG27" s="81" t="str">
        <f t="shared" ca="1" si="310"/>
        <v/>
      </c>
      <c r="MH27" s="81" t="str">
        <f t="shared" ca="1" si="311"/>
        <v/>
      </c>
      <c r="MI27" s="81" t="str">
        <f t="shared" ca="1" si="312"/>
        <v/>
      </c>
      <c r="MJ27" s="81" t="str">
        <f t="shared" ca="1" si="313"/>
        <v/>
      </c>
      <c r="MK27" s="81" t="str">
        <f t="shared" ca="1" si="314"/>
        <v/>
      </c>
      <c r="ML27" s="81" t="str">
        <f t="shared" ca="1" si="315"/>
        <v/>
      </c>
      <c r="MM27" s="81" t="str">
        <f t="shared" ca="1" si="316"/>
        <v/>
      </c>
      <c r="MN27" s="51" t="str">
        <f t="shared" ca="1" si="317"/>
        <v/>
      </c>
      <c r="MO27" s="80" t="str">
        <f t="shared" ca="1" si="318"/>
        <v/>
      </c>
      <c r="MP27" s="82" t="str">
        <f t="shared" ca="1" si="319"/>
        <v/>
      </c>
      <c r="MQ27" s="83" t="str">
        <f t="shared" ca="1" si="320"/>
        <v/>
      </c>
      <c r="MR27" s="79" t="str">
        <f t="shared" ca="1" si="837"/>
        <v/>
      </c>
      <c r="MS27" s="50" t="str">
        <f t="shared" ref="MS27" ca="1" si="917">IFERROR((VLOOKUP($B27,INDIRECT("'"&amp;TEXT(MR$5,"dd-mm-yy")&amp;"'!$B$8:$AI$1000"),13,0)=$G$6)*1,"")</f>
        <v/>
      </c>
      <c r="MT27" s="81" t="str">
        <f t="shared" ca="1" si="322"/>
        <v/>
      </c>
      <c r="MU27" s="81" t="str">
        <f t="shared" ca="1" si="323"/>
        <v/>
      </c>
      <c r="MV27" s="81" t="str">
        <f t="shared" ca="1" si="324"/>
        <v/>
      </c>
      <c r="MW27" s="81" t="str">
        <f t="shared" ca="1" si="325"/>
        <v/>
      </c>
      <c r="MX27" s="81" t="str">
        <f t="shared" ca="1" si="326"/>
        <v/>
      </c>
      <c r="MY27" s="81" t="str">
        <f t="shared" ca="1" si="327"/>
        <v/>
      </c>
      <c r="MZ27" s="81" t="str">
        <f t="shared" ca="1" si="328"/>
        <v/>
      </c>
      <c r="NA27" s="81" t="str">
        <f t="shared" ca="1" si="329"/>
        <v/>
      </c>
      <c r="NB27" s="51" t="str">
        <f t="shared" ca="1" si="330"/>
        <v/>
      </c>
      <c r="NC27" s="80" t="str">
        <f t="shared" ca="1" si="331"/>
        <v/>
      </c>
      <c r="ND27" s="82" t="str">
        <f t="shared" ca="1" si="332"/>
        <v/>
      </c>
      <c r="NE27" s="83" t="str">
        <f t="shared" ca="1" si="333"/>
        <v/>
      </c>
      <c r="NF27" s="79" t="str">
        <f t="shared" ca="1" si="814"/>
        <v/>
      </c>
      <c r="NG27" s="50" t="str">
        <f t="shared" ref="NG27" ca="1" si="918">IFERROR((VLOOKUP($B27,INDIRECT("'"&amp;TEXT(NF$5,"dd-mm-yy")&amp;"'!$B$8:$AI$1000"),13,0)=$G$6)*1,"")</f>
        <v/>
      </c>
      <c r="NH27" s="81" t="str">
        <f t="shared" ca="1" si="335"/>
        <v/>
      </c>
      <c r="NI27" s="81" t="str">
        <f t="shared" ca="1" si="336"/>
        <v/>
      </c>
      <c r="NJ27" s="81" t="str">
        <f t="shared" ca="1" si="337"/>
        <v/>
      </c>
      <c r="NK27" s="81" t="str">
        <f t="shared" ca="1" si="338"/>
        <v/>
      </c>
      <c r="NL27" s="81" t="str">
        <f t="shared" ca="1" si="339"/>
        <v/>
      </c>
      <c r="NM27" s="81" t="str">
        <f t="shared" ca="1" si="340"/>
        <v/>
      </c>
      <c r="NN27" s="81" t="str">
        <f t="shared" ca="1" si="341"/>
        <v/>
      </c>
      <c r="NO27" s="81" t="str">
        <f t="shared" ca="1" si="342"/>
        <v/>
      </c>
      <c r="NP27" s="51" t="str">
        <f t="shared" ca="1" si="343"/>
        <v/>
      </c>
      <c r="NQ27" s="80" t="str">
        <f t="shared" ca="1" si="344"/>
        <v/>
      </c>
      <c r="NR27" s="82" t="str">
        <f t="shared" ca="1" si="345"/>
        <v/>
      </c>
      <c r="NS27" s="83" t="str">
        <f t="shared" ca="1" si="346"/>
        <v/>
      </c>
      <c r="NT27" s="79" t="str">
        <f t="shared" ca="1" si="814"/>
        <v/>
      </c>
      <c r="NU27" s="50" t="str">
        <f t="shared" ref="NU27" ca="1" si="919">IFERROR((VLOOKUP($B27,INDIRECT("'"&amp;TEXT(NT$5,"dd-mm-yy")&amp;"'!$B$8:$AI$1000"),13,0)=$G$6)*1,"")</f>
        <v/>
      </c>
      <c r="NV27" s="81" t="str">
        <f t="shared" ca="1" si="349"/>
        <v/>
      </c>
      <c r="NW27" s="81" t="str">
        <f t="shared" ca="1" si="350"/>
        <v/>
      </c>
      <c r="NX27" s="81" t="str">
        <f t="shared" ca="1" si="351"/>
        <v/>
      </c>
      <c r="NY27" s="81" t="str">
        <f t="shared" ca="1" si="352"/>
        <v/>
      </c>
      <c r="NZ27" s="81" t="str">
        <f t="shared" ca="1" si="353"/>
        <v/>
      </c>
      <c r="OA27" s="81" t="str">
        <f t="shared" ca="1" si="354"/>
        <v/>
      </c>
      <c r="OB27" s="81" t="str">
        <f t="shared" ca="1" si="355"/>
        <v/>
      </c>
      <c r="OC27" s="81" t="str">
        <f t="shared" ca="1" si="356"/>
        <v/>
      </c>
      <c r="OD27" s="51" t="str">
        <f t="shared" ca="1" si="357"/>
        <v/>
      </c>
      <c r="OE27" s="80" t="str">
        <f t="shared" ca="1" si="358"/>
        <v/>
      </c>
      <c r="OF27" s="82" t="str">
        <f t="shared" ca="1" si="359"/>
        <v/>
      </c>
      <c r="OG27" s="83" t="str">
        <f t="shared" ca="1" si="360"/>
        <v/>
      </c>
      <c r="OH27" s="79" t="str">
        <f t="shared" ca="1" si="814"/>
        <v/>
      </c>
      <c r="OI27" s="50" t="str">
        <f t="shared" ref="OI27" ca="1" si="920">IFERROR((VLOOKUP($B27,INDIRECT("'"&amp;TEXT(OH$5,"dd-mm-yy")&amp;"'!$B$8:$AI$1000"),13,0)=$G$6)*1,"")</f>
        <v/>
      </c>
      <c r="OJ27" s="81" t="str">
        <f t="shared" ca="1" si="362"/>
        <v/>
      </c>
      <c r="OK27" s="81" t="str">
        <f t="shared" ca="1" si="363"/>
        <v/>
      </c>
      <c r="OL27" s="81" t="str">
        <f t="shared" ca="1" si="364"/>
        <v/>
      </c>
      <c r="OM27" s="81" t="str">
        <f t="shared" ca="1" si="365"/>
        <v/>
      </c>
      <c r="ON27" s="81" t="str">
        <f t="shared" ca="1" si="366"/>
        <v/>
      </c>
      <c r="OO27" s="81" t="str">
        <f t="shared" ca="1" si="367"/>
        <v/>
      </c>
      <c r="OP27" s="81" t="str">
        <f t="shared" ca="1" si="368"/>
        <v/>
      </c>
      <c r="OQ27" s="81" t="str">
        <f t="shared" ca="1" si="369"/>
        <v/>
      </c>
      <c r="OR27" s="51" t="str">
        <f t="shared" ca="1" si="370"/>
        <v/>
      </c>
      <c r="OS27" s="80" t="str">
        <f t="shared" ca="1" si="371"/>
        <v/>
      </c>
      <c r="OT27" s="82" t="str">
        <f t="shared" ca="1" si="372"/>
        <v/>
      </c>
      <c r="OU27" s="83" t="str">
        <f t="shared" ca="1" si="373"/>
        <v/>
      </c>
      <c r="OV27" s="79" t="str">
        <f t="shared" ca="1" si="814"/>
        <v/>
      </c>
      <c r="OW27" s="50" t="str">
        <f t="shared" ref="OW27" ca="1" si="921">IFERROR((VLOOKUP($B27,INDIRECT("'"&amp;TEXT(OV$5,"dd-mm-yy")&amp;"'!$B$8:$AI$1000"),13,0)=$G$6)*1,"")</f>
        <v/>
      </c>
      <c r="OX27" s="81" t="str">
        <f t="shared" ca="1" si="375"/>
        <v/>
      </c>
      <c r="OY27" s="81" t="str">
        <f t="shared" ca="1" si="376"/>
        <v/>
      </c>
      <c r="OZ27" s="81" t="str">
        <f t="shared" ca="1" si="377"/>
        <v/>
      </c>
      <c r="PA27" s="81" t="str">
        <f t="shared" ca="1" si="378"/>
        <v/>
      </c>
      <c r="PB27" s="81" t="str">
        <f t="shared" ca="1" si="379"/>
        <v/>
      </c>
      <c r="PC27" s="81" t="str">
        <f t="shared" ca="1" si="380"/>
        <v/>
      </c>
      <c r="PD27" s="81" t="str">
        <f t="shared" ca="1" si="381"/>
        <v/>
      </c>
      <c r="PE27" s="81" t="str">
        <f t="shared" ca="1" si="382"/>
        <v/>
      </c>
      <c r="PF27" s="51" t="str">
        <f t="shared" ca="1" si="383"/>
        <v/>
      </c>
      <c r="PG27" s="80" t="str">
        <f t="shared" ca="1" si="384"/>
        <v/>
      </c>
      <c r="PH27" s="82" t="str">
        <f t="shared" ca="1" si="385"/>
        <v/>
      </c>
      <c r="PI27" s="83" t="str">
        <f t="shared" ca="1" si="386"/>
        <v/>
      </c>
      <c r="PJ27" s="79" t="str">
        <f t="shared" ca="1" si="814"/>
        <v/>
      </c>
      <c r="PK27" s="50" t="str">
        <f t="shared" ref="PK27" ca="1" si="922">IFERROR((VLOOKUP($B27,INDIRECT("'"&amp;TEXT(PJ$5,"dd-mm-yy")&amp;"'!$B$8:$AI$1000"),13,0)=$G$6)*1,"")</f>
        <v/>
      </c>
      <c r="PL27" s="81" t="str">
        <f t="shared" ca="1" si="388"/>
        <v/>
      </c>
      <c r="PM27" s="81" t="str">
        <f t="shared" ca="1" si="389"/>
        <v/>
      </c>
      <c r="PN27" s="81" t="str">
        <f t="shared" ca="1" si="390"/>
        <v/>
      </c>
      <c r="PO27" s="81" t="str">
        <f t="shared" ca="1" si="391"/>
        <v/>
      </c>
      <c r="PP27" s="81" t="str">
        <f t="shared" ca="1" si="392"/>
        <v/>
      </c>
      <c r="PQ27" s="81" t="str">
        <f t="shared" ca="1" si="393"/>
        <v/>
      </c>
      <c r="PR27" s="81" t="str">
        <f t="shared" ca="1" si="394"/>
        <v/>
      </c>
      <c r="PS27" s="81" t="str">
        <f t="shared" ca="1" si="395"/>
        <v/>
      </c>
      <c r="PT27" s="51" t="str">
        <f t="shared" ca="1" si="396"/>
        <v/>
      </c>
      <c r="PU27" s="80" t="str">
        <f t="shared" ca="1" si="397"/>
        <v/>
      </c>
      <c r="PV27" s="82" t="str">
        <f t="shared" ca="1" si="398"/>
        <v/>
      </c>
      <c r="PW27" s="83" t="str">
        <f t="shared" ca="1" si="399"/>
        <v/>
      </c>
      <c r="PX27" s="79" t="str">
        <f t="shared" ca="1" si="820"/>
        <v/>
      </c>
      <c r="PY27" s="50" t="str">
        <f t="shared" ref="PY27" ca="1" si="923">IFERROR((VLOOKUP($B27,INDIRECT("'"&amp;TEXT(PX$5,"dd-mm-yy")&amp;"'!$B$8:$AI$1000"),13,0)=$G$6)*1,"")</f>
        <v/>
      </c>
      <c r="PZ27" s="81" t="str">
        <f t="shared" ca="1" si="401"/>
        <v/>
      </c>
      <c r="QA27" s="81" t="str">
        <f t="shared" ca="1" si="402"/>
        <v/>
      </c>
      <c r="QB27" s="81" t="str">
        <f t="shared" ca="1" si="403"/>
        <v/>
      </c>
      <c r="QC27" s="81" t="str">
        <f t="shared" ca="1" si="404"/>
        <v/>
      </c>
      <c r="QD27" s="81" t="str">
        <f t="shared" ca="1" si="405"/>
        <v/>
      </c>
      <c r="QE27" s="81" t="str">
        <f t="shared" ca="1" si="406"/>
        <v/>
      </c>
      <c r="QF27" s="81" t="str">
        <f t="shared" ca="1" si="407"/>
        <v/>
      </c>
      <c r="QG27" s="81" t="str">
        <f t="shared" ca="1" si="408"/>
        <v/>
      </c>
      <c r="QH27" s="51" t="str">
        <f t="shared" ca="1" si="409"/>
        <v/>
      </c>
      <c r="QI27" s="80" t="str">
        <f t="shared" ca="1" si="410"/>
        <v/>
      </c>
      <c r="QJ27" s="82" t="str">
        <f t="shared" ca="1" si="411"/>
        <v/>
      </c>
      <c r="QK27" s="83" t="str">
        <f t="shared" ca="1" si="412"/>
        <v/>
      </c>
    </row>
    <row r="28" spans="2:453" ht="14.45" customHeight="1" x14ac:dyDescent="0.3">
      <c r="B28" s="72" t="str">
        <f>Colaboradores!B26</f>
        <v>4338</v>
      </c>
      <c r="C28" s="71" t="str">
        <f>Colaboradores!C26</f>
        <v>Mendoza Ortiz, Roberto</v>
      </c>
      <c r="D28" s="90">
        <f t="shared" ca="1" si="0"/>
        <v>0</v>
      </c>
      <c r="E28" s="91">
        <f t="shared" ca="1" si="1"/>
        <v>0</v>
      </c>
      <c r="F28" s="54" t="str">
        <f t="shared" ca="1" si="790"/>
        <v/>
      </c>
      <c r="G28" s="52" t="str">
        <f t="shared" ca="1" si="790"/>
        <v/>
      </c>
      <c r="H28" s="81" t="str">
        <f t="shared" ca="1" si="790"/>
        <v/>
      </c>
      <c r="I28" s="81" t="str">
        <f t="shared" ca="1" si="790"/>
        <v/>
      </c>
      <c r="J28" s="81" t="str">
        <f t="shared" ca="1" si="790"/>
        <v/>
      </c>
      <c r="K28" s="81" t="str">
        <f t="shared" ca="1" si="790"/>
        <v/>
      </c>
      <c r="L28" s="81" t="str">
        <f t="shared" ca="1" si="790"/>
        <v/>
      </c>
      <c r="M28" s="81" t="str">
        <f t="shared" ca="1" si="790"/>
        <v/>
      </c>
      <c r="N28" s="81" t="str">
        <f t="shared" ca="1" si="790"/>
        <v/>
      </c>
      <c r="O28" s="81" t="str">
        <f t="shared" ca="1" si="790"/>
        <v/>
      </c>
      <c r="P28" s="53" t="str">
        <f t="shared" ca="1" si="790"/>
        <v/>
      </c>
      <c r="Q28" s="28" t="str">
        <f t="shared" ca="1" si="790"/>
        <v/>
      </c>
      <c r="R28" s="82" t="str">
        <f t="shared" ca="1" si="790"/>
        <v/>
      </c>
      <c r="S28" s="83" t="str">
        <f t="shared" ca="1" si="790"/>
        <v/>
      </c>
      <c r="T28" s="79" t="str">
        <f t="shared" ca="1" si="3"/>
        <v/>
      </c>
      <c r="U28" s="50" t="str">
        <f t="shared" ca="1" si="4"/>
        <v/>
      </c>
      <c r="V28" s="81" t="str">
        <f t="shared" ca="1" si="5"/>
        <v/>
      </c>
      <c r="W28" s="81" t="str">
        <f t="shared" ca="1" si="6"/>
        <v/>
      </c>
      <c r="X28" s="81" t="str">
        <f t="shared" ca="1" si="7"/>
        <v/>
      </c>
      <c r="Y28" s="81" t="str">
        <f t="shared" ca="1" si="8"/>
        <v/>
      </c>
      <c r="Z28" s="81" t="str">
        <f t="shared" ca="1" si="9"/>
        <v/>
      </c>
      <c r="AA28" s="81" t="str">
        <f t="shared" ca="1" si="10"/>
        <v/>
      </c>
      <c r="AB28" s="81" t="str">
        <f t="shared" ca="1" si="11"/>
        <v/>
      </c>
      <c r="AC28" s="81" t="str">
        <f t="shared" ca="1" si="12"/>
        <v/>
      </c>
      <c r="AD28" s="51" t="str">
        <f t="shared" ca="1" si="13"/>
        <v/>
      </c>
      <c r="AE28" s="80" t="str">
        <f t="shared" ca="1" si="14"/>
        <v/>
      </c>
      <c r="AF28" s="82" t="str">
        <f t="shared" ca="1" si="15"/>
        <v/>
      </c>
      <c r="AG28" s="83" t="str">
        <f t="shared" ca="1" si="16"/>
        <v/>
      </c>
      <c r="AH28" s="79" t="str">
        <f t="shared" ca="1" si="17"/>
        <v/>
      </c>
      <c r="AI28" s="50" t="str">
        <f t="shared" ca="1" si="18"/>
        <v/>
      </c>
      <c r="AJ28" s="81" t="str">
        <f t="shared" ca="1" si="19"/>
        <v/>
      </c>
      <c r="AK28" s="81" t="str">
        <f t="shared" ca="1" si="20"/>
        <v/>
      </c>
      <c r="AL28" s="81" t="str">
        <f t="shared" ca="1" si="21"/>
        <v/>
      </c>
      <c r="AM28" s="81" t="str">
        <f t="shared" ca="1" si="22"/>
        <v/>
      </c>
      <c r="AN28" s="81" t="str">
        <f t="shared" ca="1" si="23"/>
        <v/>
      </c>
      <c r="AO28" s="81" t="str">
        <f t="shared" ca="1" si="24"/>
        <v/>
      </c>
      <c r="AP28" s="81" t="str">
        <f t="shared" ca="1" si="25"/>
        <v/>
      </c>
      <c r="AQ28" s="81" t="str">
        <f t="shared" ca="1" si="26"/>
        <v/>
      </c>
      <c r="AR28" s="51" t="str">
        <f t="shared" ca="1" si="27"/>
        <v/>
      </c>
      <c r="AS28" s="80" t="str">
        <f t="shared" ca="1" si="28"/>
        <v/>
      </c>
      <c r="AT28" s="82" t="str">
        <f t="shared" ca="1" si="29"/>
        <v/>
      </c>
      <c r="AU28" s="83" t="str">
        <f t="shared" ca="1" si="30"/>
        <v/>
      </c>
      <c r="AV28" s="79" t="str">
        <f t="shared" ca="1" si="31"/>
        <v/>
      </c>
      <c r="AW28" s="50" t="str">
        <f t="shared" ca="1" si="32"/>
        <v/>
      </c>
      <c r="AX28" s="81" t="str">
        <f t="shared" ca="1" si="33"/>
        <v/>
      </c>
      <c r="AY28" s="81" t="str">
        <f t="shared" ca="1" si="34"/>
        <v/>
      </c>
      <c r="AZ28" s="81" t="str">
        <f t="shared" ca="1" si="35"/>
        <v/>
      </c>
      <c r="BA28" s="81" t="str">
        <f t="shared" ca="1" si="36"/>
        <v/>
      </c>
      <c r="BB28" s="81" t="str">
        <f t="shared" ca="1" si="37"/>
        <v/>
      </c>
      <c r="BC28" s="81" t="str">
        <f t="shared" ca="1" si="38"/>
        <v/>
      </c>
      <c r="BD28" s="81" t="str">
        <f t="shared" ca="1" si="39"/>
        <v/>
      </c>
      <c r="BE28" s="81" t="str">
        <f t="shared" ca="1" si="40"/>
        <v/>
      </c>
      <c r="BF28" s="51" t="str">
        <f t="shared" ca="1" si="41"/>
        <v/>
      </c>
      <c r="BG28" s="80" t="str">
        <f t="shared" ca="1" si="42"/>
        <v/>
      </c>
      <c r="BH28" s="82" t="str">
        <f t="shared" ca="1" si="43"/>
        <v/>
      </c>
      <c r="BI28" s="83" t="str">
        <f t="shared" ca="1" si="44"/>
        <v/>
      </c>
      <c r="BJ28" s="79" t="str">
        <f t="shared" ca="1" si="791"/>
        <v/>
      </c>
      <c r="BK28" s="50" t="str">
        <f t="shared" ca="1" si="792"/>
        <v/>
      </c>
      <c r="BL28" s="81" t="str">
        <f t="shared" ca="1" si="47"/>
        <v/>
      </c>
      <c r="BM28" s="81" t="str">
        <f t="shared" ca="1" si="48"/>
        <v/>
      </c>
      <c r="BN28" s="81" t="str">
        <f t="shared" ca="1" si="49"/>
        <v/>
      </c>
      <c r="BO28" s="81" t="str">
        <f t="shared" ca="1" si="50"/>
        <v/>
      </c>
      <c r="BP28" s="81" t="str">
        <f t="shared" ca="1" si="51"/>
        <v/>
      </c>
      <c r="BQ28" s="81" t="str">
        <f t="shared" ca="1" si="52"/>
        <v/>
      </c>
      <c r="BR28" s="81" t="str">
        <f t="shared" ca="1" si="53"/>
        <v/>
      </c>
      <c r="BS28" s="81" t="str">
        <f t="shared" ca="1" si="54"/>
        <v/>
      </c>
      <c r="BT28" s="51" t="str">
        <f t="shared" ca="1" si="55"/>
        <v/>
      </c>
      <c r="BU28" s="80" t="str">
        <f t="shared" ca="1" si="56"/>
        <v/>
      </c>
      <c r="BV28" s="82" t="str">
        <f t="shared" ca="1" si="57"/>
        <v/>
      </c>
      <c r="BW28" s="83" t="str">
        <f t="shared" ca="1" si="58"/>
        <v/>
      </c>
      <c r="BX28" s="79" t="str">
        <f t="shared" ca="1" si="791"/>
        <v/>
      </c>
      <c r="BY28" s="50" t="str">
        <f t="shared" ca="1" si="792"/>
        <v/>
      </c>
      <c r="BZ28" s="81" t="str">
        <f t="shared" ca="1" si="59"/>
        <v/>
      </c>
      <c r="CA28" s="81" t="str">
        <f t="shared" ca="1" si="60"/>
        <v/>
      </c>
      <c r="CB28" s="81" t="str">
        <f t="shared" ca="1" si="61"/>
        <v/>
      </c>
      <c r="CC28" s="81" t="str">
        <f t="shared" ca="1" si="62"/>
        <v/>
      </c>
      <c r="CD28" s="81" t="str">
        <f t="shared" ca="1" si="63"/>
        <v/>
      </c>
      <c r="CE28" s="81" t="str">
        <f t="shared" ca="1" si="64"/>
        <v/>
      </c>
      <c r="CF28" s="81" t="str">
        <f t="shared" ca="1" si="65"/>
        <v/>
      </c>
      <c r="CG28" s="81" t="str">
        <f t="shared" ca="1" si="66"/>
        <v/>
      </c>
      <c r="CH28" s="51" t="str">
        <f t="shared" ca="1" si="67"/>
        <v/>
      </c>
      <c r="CI28" s="80" t="str">
        <f t="shared" ca="1" si="68"/>
        <v/>
      </c>
      <c r="CJ28" s="82" t="str">
        <f t="shared" ca="1" si="69"/>
        <v/>
      </c>
      <c r="CK28" s="83" t="str">
        <f t="shared" ca="1" si="70"/>
        <v/>
      </c>
      <c r="CL28" s="79" t="str">
        <f t="shared" ca="1" si="791"/>
        <v/>
      </c>
      <c r="CM28" s="50" t="str">
        <f t="shared" ca="1" si="792"/>
        <v/>
      </c>
      <c r="CN28" s="81" t="str">
        <f t="shared" ca="1" si="71"/>
        <v/>
      </c>
      <c r="CO28" s="81" t="str">
        <f t="shared" ca="1" si="72"/>
        <v/>
      </c>
      <c r="CP28" s="81" t="str">
        <f t="shared" ca="1" si="73"/>
        <v/>
      </c>
      <c r="CQ28" s="81" t="str">
        <f t="shared" ca="1" si="74"/>
        <v/>
      </c>
      <c r="CR28" s="81" t="str">
        <f t="shared" ca="1" si="75"/>
        <v/>
      </c>
      <c r="CS28" s="81" t="str">
        <f t="shared" ca="1" si="76"/>
        <v/>
      </c>
      <c r="CT28" s="81" t="str">
        <f t="shared" ca="1" si="77"/>
        <v/>
      </c>
      <c r="CU28" s="81" t="str">
        <f t="shared" ca="1" si="78"/>
        <v/>
      </c>
      <c r="CV28" s="51" t="str">
        <f t="shared" ca="1" si="79"/>
        <v/>
      </c>
      <c r="CW28" s="80" t="str">
        <f t="shared" ca="1" si="80"/>
        <v/>
      </c>
      <c r="CX28" s="82" t="str">
        <f t="shared" ca="1" si="81"/>
        <v/>
      </c>
      <c r="CY28" s="83" t="str">
        <f t="shared" ca="1" si="82"/>
        <v/>
      </c>
      <c r="CZ28" s="79" t="str">
        <f t="shared" ca="1" si="794"/>
        <v/>
      </c>
      <c r="DA28" s="50" t="str">
        <f t="shared" ref="DA28" ca="1" si="924">IFERROR((VLOOKUP($B28,INDIRECT("'"&amp;TEXT(CZ$5,"dd-mm-yy")&amp;"'!$B$8:$AI$1000"),13,0)=$G$6)*1,"")</f>
        <v/>
      </c>
      <c r="DB28" s="81" t="str">
        <f t="shared" ca="1" si="84"/>
        <v/>
      </c>
      <c r="DC28" s="81" t="str">
        <f t="shared" ca="1" si="85"/>
        <v/>
      </c>
      <c r="DD28" s="81" t="str">
        <f t="shared" ca="1" si="86"/>
        <v/>
      </c>
      <c r="DE28" s="81" t="str">
        <f t="shared" ca="1" si="87"/>
        <v/>
      </c>
      <c r="DF28" s="81" t="str">
        <f t="shared" ca="1" si="88"/>
        <v/>
      </c>
      <c r="DG28" s="81" t="str">
        <f t="shared" ca="1" si="89"/>
        <v/>
      </c>
      <c r="DH28" s="81" t="str">
        <f t="shared" ca="1" si="90"/>
        <v/>
      </c>
      <c r="DI28" s="81" t="str">
        <f t="shared" ca="1" si="91"/>
        <v/>
      </c>
      <c r="DJ28" s="51" t="str">
        <f t="shared" ca="1" si="92"/>
        <v/>
      </c>
      <c r="DK28" s="80" t="str">
        <f t="shared" ca="1" si="93"/>
        <v/>
      </c>
      <c r="DL28" s="82" t="str">
        <f t="shared" ca="1" si="94"/>
        <v/>
      </c>
      <c r="DM28" s="83" t="str">
        <f t="shared" ca="1" si="95"/>
        <v/>
      </c>
      <c r="DN28" s="79" t="str">
        <f t="shared" ca="1" si="794"/>
        <v/>
      </c>
      <c r="DO28" s="50" t="str">
        <f t="shared" ref="DO28" ca="1" si="925">IFERROR((VLOOKUP($B28,INDIRECT("'"&amp;TEXT(DN$5,"dd-mm-yy")&amp;"'!$B$8:$AI$1000"),13,0)=$G$6)*1,"")</f>
        <v/>
      </c>
      <c r="DP28" s="81" t="str">
        <f t="shared" ca="1" si="98"/>
        <v/>
      </c>
      <c r="DQ28" s="81" t="str">
        <f t="shared" ca="1" si="99"/>
        <v/>
      </c>
      <c r="DR28" s="81" t="str">
        <f t="shared" ca="1" si="100"/>
        <v/>
      </c>
      <c r="DS28" s="81" t="str">
        <f t="shared" ca="1" si="101"/>
        <v/>
      </c>
      <c r="DT28" s="81" t="str">
        <f t="shared" ca="1" si="102"/>
        <v/>
      </c>
      <c r="DU28" s="81" t="str">
        <f t="shared" ca="1" si="103"/>
        <v/>
      </c>
      <c r="DV28" s="81" t="str">
        <f t="shared" ca="1" si="104"/>
        <v/>
      </c>
      <c r="DW28" s="81" t="str">
        <f t="shared" ca="1" si="105"/>
        <v/>
      </c>
      <c r="DX28" s="51" t="str">
        <f t="shared" ca="1" si="106"/>
        <v/>
      </c>
      <c r="DY28" s="80" t="str">
        <f t="shared" ca="1" si="107"/>
        <v/>
      </c>
      <c r="DZ28" s="82" t="str">
        <f t="shared" ca="1" si="108"/>
        <v/>
      </c>
      <c r="EA28" s="83" t="str">
        <f t="shared" ca="1" si="109"/>
        <v/>
      </c>
      <c r="EB28" s="79" t="str">
        <f t="shared" ca="1" si="794"/>
        <v/>
      </c>
      <c r="EC28" s="50" t="str">
        <f t="shared" ref="EC28" ca="1" si="926">IFERROR((VLOOKUP($B28,INDIRECT("'"&amp;TEXT(EB$5,"dd-mm-yy")&amp;"'!$B$8:$AI$1000"),13,0)=$G$6)*1,"")</f>
        <v/>
      </c>
      <c r="ED28" s="81" t="str">
        <f t="shared" ca="1" si="111"/>
        <v/>
      </c>
      <c r="EE28" s="81" t="str">
        <f t="shared" ca="1" si="112"/>
        <v/>
      </c>
      <c r="EF28" s="81" t="str">
        <f t="shared" ca="1" si="113"/>
        <v/>
      </c>
      <c r="EG28" s="81" t="str">
        <f t="shared" ca="1" si="114"/>
        <v/>
      </c>
      <c r="EH28" s="81" t="str">
        <f t="shared" ca="1" si="115"/>
        <v/>
      </c>
      <c r="EI28" s="81" t="str">
        <f t="shared" ca="1" si="116"/>
        <v/>
      </c>
      <c r="EJ28" s="81" t="str">
        <f t="shared" ca="1" si="117"/>
        <v/>
      </c>
      <c r="EK28" s="81" t="str">
        <f t="shared" ca="1" si="118"/>
        <v/>
      </c>
      <c r="EL28" s="51" t="str">
        <f t="shared" ca="1" si="119"/>
        <v/>
      </c>
      <c r="EM28" s="80" t="str">
        <f t="shared" ca="1" si="120"/>
        <v/>
      </c>
      <c r="EN28" s="82" t="str">
        <f t="shared" ca="1" si="121"/>
        <v/>
      </c>
      <c r="EO28" s="83" t="str">
        <f t="shared" ca="1" si="122"/>
        <v/>
      </c>
      <c r="EP28" s="79" t="str">
        <f t="shared" ca="1" si="794"/>
        <v/>
      </c>
      <c r="EQ28" s="50" t="str">
        <f t="shared" ref="EQ28" ca="1" si="927">IFERROR((VLOOKUP($B28,INDIRECT("'"&amp;TEXT(EP$5,"dd-mm-yy")&amp;"'!$B$8:$AI$1000"),13,0)=$G$6)*1,"")</f>
        <v/>
      </c>
      <c r="ER28" s="81" t="str">
        <f t="shared" ca="1" si="124"/>
        <v/>
      </c>
      <c r="ES28" s="81" t="str">
        <f t="shared" ca="1" si="125"/>
        <v/>
      </c>
      <c r="ET28" s="81" t="str">
        <f t="shared" ca="1" si="126"/>
        <v/>
      </c>
      <c r="EU28" s="81" t="str">
        <f t="shared" ca="1" si="127"/>
        <v/>
      </c>
      <c r="EV28" s="81" t="str">
        <f t="shared" ca="1" si="128"/>
        <v/>
      </c>
      <c r="EW28" s="81" t="str">
        <f t="shared" ca="1" si="129"/>
        <v/>
      </c>
      <c r="EX28" s="81" t="str">
        <f t="shared" ca="1" si="130"/>
        <v/>
      </c>
      <c r="EY28" s="81" t="str">
        <f t="shared" ca="1" si="131"/>
        <v/>
      </c>
      <c r="EZ28" s="51" t="str">
        <f t="shared" ca="1" si="132"/>
        <v/>
      </c>
      <c r="FA28" s="80" t="str">
        <f t="shared" ca="1" si="133"/>
        <v/>
      </c>
      <c r="FB28" s="82" t="str">
        <f t="shared" ca="1" si="134"/>
        <v/>
      </c>
      <c r="FC28" s="83" t="str">
        <f t="shared" ca="1" si="135"/>
        <v/>
      </c>
      <c r="FD28" s="79" t="str">
        <f t="shared" ca="1" si="826"/>
        <v/>
      </c>
      <c r="FE28" s="50" t="str">
        <f t="shared" ref="FE28" ca="1" si="928">IFERROR((VLOOKUP($B28,INDIRECT("'"&amp;TEXT(FD$5,"dd-mm-yy")&amp;"'!$B$8:$AI$1000"),13,0)=$G$6)*1,"")</f>
        <v/>
      </c>
      <c r="FF28" s="81" t="str">
        <f t="shared" ca="1" si="137"/>
        <v/>
      </c>
      <c r="FG28" s="81" t="str">
        <f t="shared" ca="1" si="138"/>
        <v/>
      </c>
      <c r="FH28" s="81" t="str">
        <f t="shared" ca="1" si="139"/>
        <v/>
      </c>
      <c r="FI28" s="81" t="str">
        <f t="shared" ca="1" si="140"/>
        <v/>
      </c>
      <c r="FJ28" s="81" t="str">
        <f t="shared" ca="1" si="141"/>
        <v/>
      </c>
      <c r="FK28" s="81" t="str">
        <f t="shared" ca="1" si="142"/>
        <v/>
      </c>
      <c r="FL28" s="81" t="str">
        <f t="shared" ca="1" si="143"/>
        <v/>
      </c>
      <c r="FM28" s="81" t="str">
        <f t="shared" ca="1" si="144"/>
        <v/>
      </c>
      <c r="FN28" s="51" t="str">
        <f t="shared" ca="1" si="145"/>
        <v/>
      </c>
      <c r="FO28" s="80" t="str">
        <f t="shared" ca="1" si="146"/>
        <v/>
      </c>
      <c r="FP28" s="82" t="str">
        <f t="shared" ca="1" si="147"/>
        <v/>
      </c>
      <c r="FQ28" s="83" t="str">
        <f t="shared" ca="1" si="148"/>
        <v/>
      </c>
      <c r="FR28" s="79" t="str">
        <f t="shared" ca="1" si="826"/>
        <v/>
      </c>
      <c r="FS28" s="50" t="str">
        <f t="shared" ref="FS28" ca="1" si="929">IFERROR((VLOOKUP($B28,INDIRECT("'"&amp;TEXT(FR$5,"dd-mm-yy")&amp;"'!$B$8:$AI$1000"),13,0)=$G$6)*1,"")</f>
        <v/>
      </c>
      <c r="FT28" s="81" t="str">
        <f t="shared" ca="1" si="151"/>
        <v/>
      </c>
      <c r="FU28" s="81" t="str">
        <f t="shared" ca="1" si="152"/>
        <v/>
      </c>
      <c r="FV28" s="81" t="str">
        <f t="shared" ca="1" si="153"/>
        <v/>
      </c>
      <c r="FW28" s="81" t="str">
        <f t="shared" ca="1" si="154"/>
        <v/>
      </c>
      <c r="FX28" s="81" t="str">
        <f t="shared" ca="1" si="155"/>
        <v/>
      </c>
      <c r="FY28" s="81" t="str">
        <f t="shared" ca="1" si="156"/>
        <v/>
      </c>
      <c r="FZ28" s="81" t="str">
        <f t="shared" ca="1" si="157"/>
        <v/>
      </c>
      <c r="GA28" s="81" t="str">
        <f t="shared" ca="1" si="158"/>
        <v/>
      </c>
      <c r="GB28" s="51" t="str">
        <f t="shared" ca="1" si="159"/>
        <v/>
      </c>
      <c r="GC28" s="80" t="str">
        <f t="shared" ca="1" si="160"/>
        <v/>
      </c>
      <c r="GD28" s="82" t="str">
        <f t="shared" ca="1" si="161"/>
        <v/>
      </c>
      <c r="GE28" s="83" t="str">
        <f t="shared" ca="1" si="162"/>
        <v/>
      </c>
      <c r="GF28" s="79" t="str">
        <f t="shared" ca="1" si="826"/>
        <v/>
      </c>
      <c r="GG28" s="50" t="str">
        <f t="shared" ref="GG28" ca="1" si="930">IFERROR((VLOOKUP($B28,INDIRECT("'"&amp;TEXT(GF$5,"dd-mm-yy")&amp;"'!$B$8:$AI$1000"),13,0)=$G$6)*1,"")</f>
        <v/>
      </c>
      <c r="GH28" s="81" t="str">
        <f t="shared" ca="1" si="164"/>
        <v/>
      </c>
      <c r="GI28" s="81" t="str">
        <f t="shared" ca="1" si="165"/>
        <v/>
      </c>
      <c r="GJ28" s="81" t="str">
        <f t="shared" ca="1" si="166"/>
        <v/>
      </c>
      <c r="GK28" s="81" t="str">
        <f t="shared" ca="1" si="167"/>
        <v/>
      </c>
      <c r="GL28" s="81" t="str">
        <f t="shared" ca="1" si="168"/>
        <v/>
      </c>
      <c r="GM28" s="81" t="str">
        <f t="shared" ca="1" si="169"/>
        <v/>
      </c>
      <c r="GN28" s="81" t="str">
        <f t="shared" ca="1" si="170"/>
        <v/>
      </c>
      <c r="GO28" s="81" t="str">
        <f t="shared" ca="1" si="171"/>
        <v/>
      </c>
      <c r="GP28" s="51" t="str">
        <f t="shared" ca="1" si="172"/>
        <v/>
      </c>
      <c r="GQ28" s="80" t="str">
        <f t="shared" ca="1" si="173"/>
        <v/>
      </c>
      <c r="GR28" s="82" t="str">
        <f t="shared" ca="1" si="174"/>
        <v/>
      </c>
      <c r="GS28" s="83" t="str">
        <f t="shared" ca="1" si="175"/>
        <v/>
      </c>
      <c r="GT28" s="79" t="str">
        <f t="shared" ca="1" si="826"/>
        <v/>
      </c>
      <c r="GU28" s="50" t="str">
        <f t="shared" ref="GU28" ca="1" si="931">IFERROR((VLOOKUP($B28,INDIRECT("'"&amp;TEXT(GT$5,"dd-mm-yy")&amp;"'!$B$8:$AI$1000"),13,0)=$G$6)*1,"")</f>
        <v/>
      </c>
      <c r="GV28" s="81" t="str">
        <f t="shared" ca="1" si="177"/>
        <v/>
      </c>
      <c r="GW28" s="81" t="str">
        <f t="shared" ca="1" si="178"/>
        <v/>
      </c>
      <c r="GX28" s="81" t="str">
        <f t="shared" ca="1" si="179"/>
        <v/>
      </c>
      <c r="GY28" s="81" t="str">
        <f t="shared" ca="1" si="180"/>
        <v/>
      </c>
      <c r="GZ28" s="81" t="str">
        <f t="shared" ca="1" si="181"/>
        <v/>
      </c>
      <c r="HA28" s="81" t="str">
        <f t="shared" ca="1" si="182"/>
        <v/>
      </c>
      <c r="HB28" s="81" t="str">
        <f t="shared" ca="1" si="183"/>
        <v/>
      </c>
      <c r="HC28" s="81" t="str">
        <f t="shared" ca="1" si="184"/>
        <v/>
      </c>
      <c r="HD28" s="51" t="str">
        <f t="shared" ca="1" si="185"/>
        <v/>
      </c>
      <c r="HE28" s="80" t="str">
        <f t="shared" ca="1" si="186"/>
        <v/>
      </c>
      <c r="HF28" s="82" t="str">
        <f t="shared" ca="1" si="187"/>
        <v/>
      </c>
      <c r="HG28" s="83" t="str">
        <f t="shared" ca="1" si="188"/>
        <v/>
      </c>
      <c r="HH28" s="79" t="str">
        <f t="shared" ca="1" si="826"/>
        <v/>
      </c>
      <c r="HI28" s="50" t="str">
        <f t="shared" ref="HI28" ca="1" si="932">IFERROR((VLOOKUP($B28,INDIRECT("'"&amp;TEXT(HH$5,"dd-mm-yy")&amp;"'!$B$8:$AI$1000"),13,0)=$G$6)*1,"")</f>
        <v/>
      </c>
      <c r="HJ28" s="81" t="str">
        <f t="shared" ca="1" si="190"/>
        <v/>
      </c>
      <c r="HK28" s="81" t="str">
        <f t="shared" ca="1" si="191"/>
        <v/>
      </c>
      <c r="HL28" s="81" t="str">
        <f t="shared" ca="1" si="192"/>
        <v/>
      </c>
      <c r="HM28" s="81" t="str">
        <f t="shared" ca="1" si="193"/>
        <v/>
      </c>
      <c r="HN28" s="81" t="str">
        <f t="shared" ca="1" si="194"/>
        <v/>
      </c>
      <c r="HO28" s="81" t="str">
        <f t="shared" ca="1" si="195"/>
        <v/>
      </c>
      <c r="HP28" s="81" t="str">
        <f t="shared" ca="1" si="196"/>
        <v/>
      </c>
      <c r="HQ28" s="81" t="str">
        <f t="shared" ca="1" si="197"/>
        <v/>
      </c>
      <c r="HR28" s="51" t="str">
        <f t="shared" ca="1" si="198"/>
        <v/>
      </c>
      <c r="HS28" s="80" t="str">
        <f t="shared" ca="1" si="199"/>
        <v/>
      </c>
      <c r="HT28" s="82" t="str">
        <f t="shared" ca="1" si="200"/>
        <v/>
      </c>
      <c r="HU28" s="83" t="str">
        <f t="shared" ca="1" si="201"/>
        <v/>
      </c>
      <c r="HV28" s="79" t="str">
        <f t="shared" ca="1" si="803"/>
        <v/>
      </c>
      <c r="HW28" s="50" t="str">
        <f t="shared" ref="HW28" ca="1" si="933">IFERROR((VLOOKUP($B28,INDIRECT("'"&amp;TEXT(HV$5,"dd-mm-yy")&amp;"'!$B$8:$AI$1000"),13,0)=$G$6)*1,"")</f>
        <v/>
      </c>
      <c r="HX28" s="81" t="str">
        <f t="shared" ca="1" si="203"/>
        <v/>
      </c>
      <c r="HY28" s="81" t="str">
        <f t="shared" ca="1" si="204"/>
        <v/>
      </c>
      <c r="HZ28" s="81" t="str">
        <f t="shared" ca="1" si="205"/>
        <v/>
      </c>
      <c r="IA28" s="81" t="str">
        <f t="shared" ca="1" si="206"/>
        <v/>
      </c>
      <c r="IB28" s="81" t="str">
        <f t="shared" ca="1" si="207"/>
        <v/>
      </c>
      <c r="IC28" s="81" t="str">
        <f t="shared" ca="1" si="208"/>
        <v/>
      </c>
      <c r="ID28" s="81" t="str">
        <f t="shared" ca="1" si="209"/>
        <v/>
      </c>
      <c r="IE28" s="81" t="str">
        <f t="shared" ca="1" si="210"/>
        <v/>
      </c>
      <c r="IF28" s="51" t="str">
        <f t="shared" ca="1" si="211"/>
        <v/>
      </c>
      <c r="IG28" s="80" t="str">
        <f t="shared" ca="1" si="212"/>
        <v/>
      </c>
      <c r="IH28" s="82" t="str">
        <f t="shared" ca="1" si="213"/>
        <v/>
      </c>
      <c r="II28" s="83" t="str">
        <f t="shared" ca="1" si="214"/>
        <v/>
      </c>
      <c r="IJ28" s="79" t="str">
        <f t="shared" ca="1" si="803"/>
        <v/>
      </c>
      <c r="IK28" s="50" t="str">
        <f t="shared" ref="IK28" ca="1" si="934">IFERROR((VLOOKUP($B28,INDIRECT("'"&amp;TEXT(IJ$5,"dd-mm-yy")&amp;"'!$B$8:$AI$1000"),13,0)=$G$6)*1,"")</f>
        <v/>
      </c>
      <c r="IL28" s="81" t="str">
        <f t="shared" ca="1" si="217"/>
        <v/>
      </c>
      <c r="IM28" s="81" t="str">
        <f t="shared" ca="1" si="218"/>
        <v/>
      </c>
      <c r="IN28" s="81" t="str">
        <f t="shared" ca="1" si="219"/>
        <v/>
      </c>
      <c r="IO28" s="81" t="str">
        <f t="shared" ca="1" si="220"/>
        <v/>
      </c>
      <c r="IP28" s="81" t="str">
        <f t="shared" ca="1" si="221"/>
        <v/>
      </c>
      <c r="IQ28" s="81" t="str">
        <f t="shared" ca="1" si="222"/>
        <v/>
      </c>
      <c r="IR28" s="81" t="str">
        <f t="shared" ca="1" si="223"/>
        <v/>
      </c>
      <c r="IS28" s="81" t="str">
        <f t="shared" ca="1" si="224"/>
        <v/>
      </c>
      <c r="IT28" s="51" t="str">
        <f t="shared" ca="1" si="225"/>
        <v/>
      </c>
      <c r="IU28" s="80" t="str">
        <f t="shared" ca="1" si="226"/>
        <v/>
      </c>
      <c r="IV28" s="82" t="str">
        <f t="shared" ca="1" si="227"/>
        <v/>
      </c>
      <c r="IW28" s="83" t="str">
        <f t="shared" ca="1" si="228"/>
        <v/>
      </c>
      <c r="IX28" s="79" t="str">
        <f t="shared" ca="1" si="803"/>
        <v/>
      </c>
      <c r="IY28" s="50" t="str">
        <f t="shared" ref="IY28" ca="1" si="935">IFERROR((VLOOKUP($B28,INDIRECT("'"&amp;TEXT(IX$5,"dd-mm-yy")&amp;"'!$B$8:$AI$1000"),13,0)=$G$6)*1,"")</f>
        <v/>
      </c>
      <c r="IZ28" s="81" t="str">
        <f t="shared" ca="1" si="230"/>
        <v/>
      </c>
      <c r="JA28" s="81" t="str">
        <f t="shared" ca="1" si="231"/>
        <v/>
      </c>
      <c r="JB28" s="81" t="str">
        <f t="shared" ca="1" si="232"/>
        <v/>
      </c>
      <c r="JC28" s="81" t="str">
        <f t="shared" ca="1" si="233"/>
        <v/>
      </c>
      <c r="JD28" s="81" t="str">
        <f t="shared" ca="1" si="234"/>
        <v/>
      </c>
      <c r="JE28" s="81" t="str">
        <f t="shared" ca="1" si="235"/>
        <v/>
      </c>
      <c r="JF28" s="81" t="str">
        <f t="shared" ca="1" si="236"/>
        <v/>
      </c>
      <c r="JG28" s="81" t="str">
        <f t="shared" ca="1" si="237"/>
        <v/>
      </c>
      <c r="JH28" s="51" t="str">
        <f t="shared" ca="1" si="238"/>
        <v/>
      </c>
      <c r="JI28" s="80" t="str">
        <f t="shared" ca="1" si="239"/>
        <v/>
      </c>
      <c r="JJ28" s="82" t="str">
        <f t="shared" ca="1" si="240"/>
        <v/>
      </c>
      <c r="JK28" s="83" t="str">
        <f t="shared" ca="1" si="241"/>
        <v/>
      </c>
      <c r="JL28" s="79" t="str">
        <f t="shared" ca="1" si="803"/>
        <v/>
      </c>
      <c r="JM28" s="50" t="str">
        <f t="shared" ref="JM28" ca="1" si="936">IFERROR((VLOOKUP($B28,INDIRECT("'"&amp;TEXT(JL$5,"dd-mm-yy")&amp;"'!$B$8:$AI$1000"),13,0)=$G$6)*1,"")</f>
        <v/>
      </c>
      <c r="JN28" s="81" t="str">
        <f t="shared" ca="1" si="243"/>
        <v/>
      </c>
      <c r="JO28" s="81" t="str">
        <f t="shared" ca="1" si="244"/>
        <v/>
      </c>
      <c r="JP28" s="81" t="str">
        <f t="shared" ca="1" si="245"/>
        <v/>
      </c>
      <c r="JQ28" s="81" t="str">
        <f t="shared" ca="1" si="246"/>
        <v/>
      </c>
      <c r="JR28" s="81" t="str">
        <f t="shared" ca="1" si="247"/>
        <v/>
      </c>
      <c r="JS28" s="81" t="str">
        <f t="shared" ca="1" si="248"/>
        <v/>
      </c>
      <c r="JT28" s="81" t="str">
        <f t="shared" ca="1" si="249"/>
        <v/>
      </c>
      <c r="JU28" s="81" t="str">
        <f t="shared" ca="1" si="250"/>
        <v/>
      </c>
      <c r="JV28" s="51" t="str">
        <f t="shared" ca="1" si="251"/>
        <v/>
      </c>
      <c r="JW28" s="80" t="str">
        <f t="shared" ca="1" si="252"/>
        <v/>
      </c>
      <c r="JX28" s="82" t="str">
        <f t="shared" ca="1" si="253"/>
        <v/>
      </c>
      <c r="JY28" s="83" t="str">
        <f t="shared" ca="1" si="254"/>
        <v/>
      </c>
      <c r="JZ28" s="79" t="str">
        <f t="shared" ca="1" si="803"/>
        <v/>
      </c>
      <c r="KA28" s="50" t="str">
        <f t="shared" ref="KA28" ca="1" si="937">IFERROR((VLOOKUP($B28,INDIRECT("'"&amp;TEXT(JZ$5,"dd-mm-yy")&amp;"'!$B$8:$AI$1000"),13,0)=$G$6)*1,"")</f>
        <v/>
      </c>
      <c r="KB28" s="81" t="str">
        <f t="shared" ca="1" si="256"/>
        <v/>
      </c>
      <c r="KC28" s="81" t="str">
        <f t="shared" ca="1" si="257"/>
        <v/>
      </c>
      <c r="KD28" s="81" t="str">
        <f t="shared" ca="1" si="258"/>
        <v/>
      </c>
      <c r="KE28" s="81" t="str">
        <f t="shared" ca="1" si="259"/>
        <v/>
      </c>
      <c r="KF28" s="81" t="str">
        <f t="shared" ca="1" si="260"/>
        <v/>
      </c>
      <c r="KG28" s="81" t="str">
        <f t="shared" ca="1" si="261"/>
        <v/>
      </c>
      <c r="KH28" s="81" t="str">
        <f t="shared" ca="1" si="262"/>
        <v/>
      </c>
      <c r="KI28" s="81" t="str">
        <f t="shared" ca="1" si="263"/>
        <v/>
      </c>
      <c r="KJ28" s="51" t="str">
        <f t="shared" ca="1" si="264"/>
        <v/>
      </c>
      <c r="KK28" s="80" t="str">
        <f t="shared" ca="1" si="265"/>
        <v/>
      </c>
      <c r="KL28" s="82" t="str">
        <f t="shared" ca="1" si="266"/>
        <v/>
      </c>
      <c r="KM28" s="83" t="str">
        <f t="shared" ca="1" si="267"/>
        <v/>
      </c>
      <c r="KN28" s="79" t="str">
        <f t="shared" ca="1" si="837"/>
        <v/>
      </c>
      <c r="KO28" s="50" t="str">
        <f t="shared" ref="KO28" ca="1" si="938">IFERROR((VLOOKUP($B28,INDIRECT("'"&amp;TEXT(KN$5,"dd-mm-yy")&amp;"'!$B$8:$AI$1000"),13,0)=$G$6)*1,"")</f>
        <v/>
      </c>
      <c r="KP28" s="81" t="str">
        <f t="shared" ca="1" si="269"/>
        <v/>
      </c>
      <c r="KQ28" s="81" t="str">
        <f t="shared" ca="1" si="270"/>
        <v/>
      </c>
      <c r="KR28" s="81" t="str">
        <f t="shared" ca="1" si="271"/>
        <v/>
      </c>
      <c r="KS28" s="81" t="str">
        <f t="shared" ca="1" si="272"/>
        <v/>
      </c>
      <c r="KT28" s="81" t="str">
        <f t="shared" ca="1" si="273"/>
        <v/>
      </c>
      <c r="KU28" s="81" t="str">
        <f t="shared" ca="1" si="274"/>
        <v/>
      </c>
      <c r="KV28" s="81" t="str">
        <f t="shared" ca="1" si="275"/>
        <v/>
      </c>
      <c r="KW28" s="81" t="str">
        <f t="shared" ca="1" si="276"/>
        <v/>
      </c>
      <c r="KX28" s="51" t="str">
        <f t="shared" ca="1" si="277"/>
        <v/>
      </c>
      <c r="KY28" s="80" t="str">
        <f t="shared" ca="1" si="278"/>
        <v/>
      </c>
      <c r="KZ28" s="82" t="str">
        <f t="shared" ca="1" si="279"/>
        <v/>
      </c>
      <c r="LA28" s="83" t="str">
        <f t="shared" ca="1" si="280"/>
        <v/>
      </c>
      <c r="LB28" s="79" t="str">
        <f t="shared" ca="1" si="837"/>
        <v/>
      </c>
      <c r="LC28" s="50" t="str">
        <f t="shared" ref="LC28" ca="1" si="939">IFERROR((VLOOKUP($B28,INDIRECT("'"&amp;TEXT(LB$5,"dd-mm-yy")&amp;"'!$B$8:$AI$1000"),13,0)=$G$6)*1,"")</f>
        <v/>
      </c>
      <c r="LD28" s="81" t="str">
        <f t="shared" ca="1" si="283"/>
        <v/>
      </c>
      <c r="LE28" s="81" t="str">
        <f t="shared" ca="1" si="284"/>
        <v/>
      </c>
      <c r="LF28" s="81" t="str">
        <f t="shared" ca="1" si="285"/>
        <v/>
      </c>
      <c r="LG28" s="81" t="str">
        <f t="shared" ca="1" si="286"/>
        <v/>
      </c>
      <c r="LH28" s="81" t="str">
        <f t="shared" ca="1" si="287"/>
        <v/>
      </c>
      <c r="LI28" s="81" t="str">
        <f t="shared" ca="1" si="288"/>
        <v/>
      </c>
      <c r="LJ28" s="81" t="str">
        <f t="shared" ca="1" si="289"/>
        <v/>
      </c>
      <c r="LK28" s="81" t="str">
        <f t="shared" ca="1" si="290"/>
        <v/>
      </c>
      <c r="LL28" s="51" t="str">
        <f t="shared" ca="1" si="291"/>
        <v/>
      </c>
      <c r="LM28" s="80" t="str">
        <f t="shared" ca="1" si="292"/>
        <v/>
      </c>
      <c r="LN28" s="82" t="str">
        <f t="shared" ca="1" si="293"/>
        <v/>
      </c>
      <c r="LO28" s="83" t="str">
        <f t="shared" ca="1" si="294"/>
        <v/>
      </c>
      <c r="LP28" s="79" t="str">
        <f t="shared" ca="1" si="837"/>
        <v/>
      </c>
      <c r="LQ28" s="50" t="str">
        <f t="shared" ref="LQ28" ca="1" si="940">IFERROR((VLOOKUP($B28,INDIRECT("'"&amp;TEXT(LP$5,"dd-mm-yy")&amp;"'!$B$8:$AI$1000"),13,0)=$G$6)*1,"")</f>
        <v/>
      </c>
      <c r="LR28" s="81" t="str">
        <f t="shared" ca="1" si="296"/>
        <v/>
      </c>
      <c r="LS28" s="81" t="str">
        <f t="shared" ca="1" si="297"/>
        <v/>
      </c>
      <c r="LT28" s="81" t="str">
        <f t="shared" ca="1" si="298"/>
        <v/>
      </c>
      <c r="LU28" s="81" t="str">
        <f t="shared" ca="1" si="299"/>
        <v/>
      </c>
      <c r="LV28" s="81" t="str">
        <f t="shared" ca="1" si="300"/>
        <v/>
      </c>
      <c r="LW28" s="81" t="str">
        <f t="shared" ca="1" si="301"/>
        <v/>
      </c>
      <c r="LX28" s="81" t="str">
        <f t="shared" ca="1" si="302"/>
        <v/>
      </c>
      <c r="LY28" s="81" t="str">
        <f t="shared" ca="1" si="303"/>
        <v/>
      </c>
      <c r="LZ28" s="51" t="str">
        <f t="shared" ca="1" si="304"/>
        <v/>
      </c>
      <c r="MA28" s="80" t="str">
        <f t="shared" ca="1" si="305"/>
        <v/>
      </c>
      <c r="MB28" s="82" t="str">
        <f t="shared" ca="1" si="306"/>
        <v/>
      </c>
      <c r="MC28" s="83" t="str">
        <f t="shared" ca="1" si="307"/>
        <v/>
      </c>
      <c r="MD28" s="79" t="str">
        <f t="shared" ca="1" si="837"/>
        <v/>
      </c>
      <c r="ME28" s="50" t="str">
        <f t="shared" ref="ME28" ca="1" si="941">IFERROR((VLOOKUP($B28,INDIRECT("'"&amp;TEXT(MD$5,"dd-mm-yy")&amp;"'!$B$8:$AI$1000"),13,0)=$G$6)*1,"")</f>
        <v/>
      </c>
      <c r="MF28" s="81" t="str">
        <f t="shared" ca="1" si="309"/>
        <v/>
      </c>
      <c r="MG28" s="81" t="str">
        <f t="shared" ca="1" si="310"/>
        <v/>
      </c>
      <c r="MH28" s="81" t="str">
        <f t="shared" ca="1" si="311"/>
        <v/>
      </c>
      <c r="MI28" s="81" t="str">
        <f t="shared" ca="1" si="312"/>
        <v/>
      </c>
      <c r="MJ28" s="81" t="str">
        <f t="shared" ca="1" si="313"/>
        <v/>
      </c>
      <c r="MK28" s="81" t="str">
        <f t="shared" ca="1" si="314"/>
        <v/>
      </c>
      <c r="ML28" s="81" t="str">
        <f t="shared" ca="1" si="315"/>
        <v/>
      </c>
      <c r="MM28" s="81" t="str">
        <f t="shared" ca="1" si="316"/>
        <v/>
      </c>
      <c r="MN28" s="51" t="str">
        <f t="shared" ca="1" si="317"/>
        <v/>
      </c>
      <c r="MO28" s="80" t="str">
        <f t="shared" ca="1" si="318"/>
        <v/>
      </c>
      <c r="MP28" s="82" t="str">
        <f t="shared" ca="1" si="319"/>
        <v/>
      </c>
      <c r="MQ28" s="83" t="str">
        <f t="shared" ca="1" si="320"/>
        <v/>
      </c>
      <c r="MR28" s="79" t="str">
        <f t="shared" ca="1" si="837"/>
        <v/>
      </c>
      <c r="MS28" s="50" t="str">
        <f t="shared" ref="MS28" ca="1" si="942">IFERROR((VLOOKUP($B28,INDIRECT("'"&amp;TEXT(MR$5,"dd-mm-yy")&amp;"'!$B$8:$AI$1000"),13,0)=$G$6)*1,"")</f>
        <v/>
      </c>
      <c r="MT28" s="81" t="str">
        <f t="shared" ca="1" si="322"/>
        <v/>
      </c>
      <c r="MU28" s="81" t="str">
        <f t="shared" ca="1" si="323"/>
        <v/>
      </c>
      <c r="MV28" s="81" t="str">
        <f t="shared" ca="1" si="324"/>
        <v/>
      </c>
      <c r="MW28" s="81" t="str">
        <f t="shared" ca="1" si="325"/>
        <v/>
      </c>
      <c r="MX28" s="81" t="str">
        <f t="shared" ca="1" si="326"/>
        <v/>
      </c>
      <c r="MY28" s="81" t="str">
        <f t="shared" ca="1" si="327"/>
        <v/>
      </c>
      <c r="MZ28" s="81" t="str">
        <f t="shared" ca="1" si="328"/>
        <v/>
      </c>
      <c r="NA28" s="81" t="str">
        <f t="shared" ca="1" si="329"/>
        <v/>
      </c>
      <c r="NB28" s="51" t="str">
        <f t="shared" ca="1" si="330"/>
        <v/>
      </c>
      <c r="NC28" s="80" t="str">
        <f t="shared" ca="1" si="331"/>
        <v/>
      </c>
      <c r="ND28" s="82" t="str">
        <f t="shared" ca="1" si="332"/>
        <v/>
      </c>
      <c r="NE28" s="83" t="str">
        <f t="shared" ca="1" si="333"/>
        <v/>
      </c>
      <c r="NF28" s="79" t="str">
        <f t="shared" ca="1" si="814"/>
        <v/>
      </c>
      <c r="NG28" s="50" t="str">
        <f t="shared" ref="NG28" ca="1" si="943">IFERROR((VLOOKUP($B28,INDIRECT("'"&amp;TEXT(NF$5,"dd-mm-yy")&amp;"'!$B$8:$AI$1000"),13,0)=$G$6)*1,"")</f>
        <v/>
      </c>
      <c r="NH28" s="81" t="str">
        <f t="shared" ca="1" si="335"/>
        <v/>
      </c>
      <c r="NI28" s="81" t="str">
        <f t="shared" ca="1" si="336"/>
        <v/>
      </c>
      <c r="NJ28" s="81" t="str">
        <f t="shared" ca="1" si="337"/>
        <v/>
      </c>
      <c r="NK28" s="81" t="str">
        <f t="shared" ca="1" si="338"/>
        <v/>
      </c>
      <c r="NL28" s="81" t="str">
        <f t="shared" ca="1" si="339"/>
        <v/>
      </c>
      <c r="NM28" s="81" t="str">
        <f t="shared" ca="1" si="340"/>
        <v/>
      </c>
      <c r="NN28" s="81" t="str">
        <f t="shared" ca="1" si="341"/>
        <v/>
      </c>
      <c r="NO28" s="81" t="str">
        <f t="shared" ca="1" si="342"/>
        <v/>
      </c>
      <c r="NP28" s="51" t="str">
        <f t="shared" ca="1" si="343"/>
        <v/>
      </c>
      <c r="NQ28" s="80" t="str">
        <f t="shared" ca="1" si="344"/>
        <v/>
      </c>
      <c r="NR28" s="82" t="str">
        <f t="shared" ca="1" si="345"/>
        <v/>
      </c>
      <c r="NS28" s="83" t="str">
        <f t="shared" ca="1" si="346"/>
        <v/>
      </c>
      <c r="NT28" s="79" t="str">
        <f t="shared" ca="1" si="814"/>
        <v/>
      </c>
      <c r="NU28" s="50" t="str">
        <f t="shared" ref="NU28" ca="1" si="944">IFERROR((VLOOKUP($B28,INDIRECT("'"&amp;TEXT(NT$5,"dd-mm-yy")&amp;"'!$B$8:$AI$1000"),13,0)=$G$6)*1,"")</f>
        <v/>
      </c>
      <c r="NV28" s="81" t="str">
        <f t="shared" ca="1" si="349"/>
        <v/>
      </c>
      <c r="NW28" s="81" t="str">
        <f t="shared" ca="1" si="350"/>
        <v/>
      </c>
      <c r="NX28" s="81" t="str">
        <f t="shared" ca="1" si="351"/>
        <v/>
      </c>
      <c r="NY28" s="81" t="str">
        <f t="shared" ca="1" si="352"/>
        <v/>
      </c>
      <c r="NZ28" s="81" t="str">
        <f t="shared" ca="1" si="353"/>
        <v/>
      </c>
      <c r="OA28" s="81" t="str">
        <f t="shared" ca="1" si="354"/>
        <v/>
      </c>
      <c r="OB28" s="81" t="str">
        <f t="shared" ca="1" si="355"/>
        <v/>
      </c>
      <c r="OC28" s="81" t="str">
        <f t="shared" ca="1" si="356"/>
        <v/>
      </c>
      <c r="OD28" s="51" t="str">
        <f t="shared" ca="1" si="357"/>
        <v/>
      </c>
      <c r="OE28" s="80" t="str">
        <f t="shared" ca="1" si="358"/>
        <v/>
      </c>
      <c r="OF28" s="82" t="str">
        <f t="shared" ca="1" si="359"/>
        <v/>
      </c>
      <c r="OG28" s="83" t="str">
        <f t="shared" ca="1" si="360"/>
        <v/>
      </c>
      <c r="OH28" s="79" t="str">
        <f t="shared" ca="1" si="814"/>
        <v/>
      </c>
      <c r="OI28" s="50" t="str">
        <f t="shared" ref="OI28" ca="1" si="945">IFERROR((VLOOKUP($B28,INDIRECT("'"&amp;TEXT(OH$5,"dd-mm-yy")&amp;"'!$B$8:$AI$1000"),13,0)=$G$6)*1,"")</f>
        <v/>
      </c>
      <c r="OJ28" s="81" t="str">
        <f t="shared" ca="1" si="362"/>
        <v/>
      </c>
      <c r="OK28" s="81" t="str">
        <f t="shared" ca="1" si="363"/>
        <v/>
      </c>
      <c r="OL28" s="81" t="str">
        <f t="shared" ca="1" si="364"/>
        <v/>
      </c>
      <c r="OM28" s="81" t="str">
        <f t="shared" ca="1" si="365"/>
        <v/>
      </c>
      <c r="ON28" s="81" t="str">
        <f t="shared" ca="1" si="366"/>
        <v/>
      </c>
      <c r="OO28" s="81" t="str">
        <f t="shared" ca="1" si="367"/>
        <v/>
      </c>
      <c r="OP28" s="81" t="str">
        <f t="shared" ca="1" si="368"/>
        <v/>
      </c>
      <c r="OQ28" s="81" t="str">
        <f t="shared" ca="1" si="369"/>
        <v/>
      </c>
      <c r="OR28" s="51" t="str">
        <f t="shared" ca="1" si="370"/>
        <v/>
      </c>
      <c r="OS28" s="80" t="str">
        <f t="shared" ca="1" si="371"/>
        <v/>
      </c>
      <c r="OT28" s="82" t="str">
        <f t="shared" ca="1" si="372"/>
        <v/>
      </c>
      <c r="OU28" s="83" t="str">
        <f t="shared" ca="1" si="373"/>
        <v/>
      </c>
      <c r="OV28" s="79" t="str">
        <f t="shared" ca="1" si="814"/>
        <v/>
      </c>
      <c r="OW28" s="50" t="str">
        <f t="shared" ref="OW28" ca="1" si="946">IFERROR((VLOOKUP($B28,INDIRECT("'"&amp;TEXT(OV$5,"dd-mm-yy")&amp;"'!$B$8:$AI$1000"),13,0)=$G$6)*1,"")</f>
        <v/>
      </c>
      <c r="OX28" s="81" t="str">
        <f t="shared" ca="1" si="375"/>
        <v/>
      </c>
      <c r="OY28" s="81" t="str">
        <f t="shared" ca="1" si="376"/>
        <v/>
      </c>
      <c r="OZ28" s="81" t="str">
        <f t="shared" ca="1" si="377"/>
        <v/>
      </c>
      <c r="PA28" s="81" t="str">
        <f t="shared" ca="1" si="378"/>
        <v/>
      </c>
      <c r="PB28" s="81" t="str">
        <f t="shared" ca="1" si="379"/>
        <v/>
      </c>
      <c r="PC28" s="81" t="str">
        <f t="shared" ca="1" si="380"/>
        <v/>
      </c>
      <c r="PD28" s="81" t="str">
        <f t="shared" ca="1" si="381"/>
        <v/>
      </c>
      <c r="PE28" s="81" t="str">
        <f t="shared" ca="1" si="382"/>
        <v/>
      </c>
      <c r="PF28" s="51" t="str">
        <f t="shared" ca="1" si="383"/>
        <v/>
      </c>
      <c r="PG28" s="80" t="str">
        <f t="shared" ca="1" si="384"/>
        <v/>
      </c>
      <c r="PH28" s="82" t="str">
        <f t="shared" ca="1" si="385"/>
        <v/>
      </c>
      <c r="PI28" s="83" t="str">
        <f t="shared" ca="1" si="386"/>
        <v/>
      </c>
      <c r="PJ28" s="79" t="str">
        <f t="shared" ca="1" si="814"/>
        <v/>
      </c>
      <c r="PK28" s="50" t="str">
        <f t="shared" ref="PK28" ca="1" si="947">IFERROR((VLOOKUP($B28,INDIRECT("'"&amp;TEXT(PJ$5,"dd-mm-yy")&amp;"'!$B$8:$AI$1000"),13,0)=$G$6)*1,"")</f>
        <v/>
      </c>
      <c r="PL28" s="81" t="str">
        <f t="shared" ca="1" si="388"/>
        <v/>
      </c>
      <c r="PM28" s="81" t="str">
        <f t="shared" ca="1" si="389"/>
        <v/>
      </c>
      <c r="PN28" s="81" t="str">
        <f t="shared" ca="1" si="390"/>
        <v/>
      </c>
      <c r="PO28" s="81" t="str">
        <f t="shared" ca="1" si="391"/>
        <v/>
      </c>
      <c r="PP28" s="81" t="str">
        <f t="shared" ca="1" si="392"/>
        <v/>
      </c>
      <c r="PQ28" s="81" t="str">
        <f t="shared" ca="1" si="393"/>
        <v/>
      </c>
      <c r="PR28" s="81" t="str">
        <f t="shared" ca="1" si="394"/>
        <v/>
      </c>
      <c r="PS28" s="81" t="str">
        <f t="shared" ca="1" si="395"/>
        <v/>
      </c>
      <c r="PT28" s="51" t="str">
        <f t="shared" ca="1" si="396"/>
        <v/>
      </c>
      <c r="PU28" s="80" t="str">
        <f t="shared" ca="1" si="397"/>
        <v/>
      </c>
      <c r="PV28" s="82" t="str">
        <f t="shared" ca="1" si="398"/>
        <v/>
      </c>
      <c r="PW28" s="83" t="str">
        <f t="shared" ca="1" si="399"/>
        <v/>
      </c>
      <c r="PX28" s="79" t="str">
        <f t="shared" ca="1" si="820"/>
        <v/>
      </c>
      <c r="PY28" s="50" t="str">
        <f t="shared" ref="PY28" ca="1" si="948">IFERROR((VLOOKUP($B28,INDIRECT("'"&amp;TEXT(PX$5,"dd-mm-yy")&amp;"'!$B$8:$AI$1000"),13,0)=$G$6)*1,"")</f>
        <v/>
      </c>
      <c r="PZ28" s="81" t="str">
        <f t="shared" ca="1" si="401"/>
        <v/>
      </c>
      <c r="QA28" s="81" t="str">
        <f t="shared" ca="1" si="402"/>
        <v/>
      </c>
      <c r="QB28" s="81" t="str">
        <f t="shared" ca="1" si="403"/>
        <v/>
      </c>
      <c r="QC28" s="81" t="str">
        <f t="shared" ca="1" si="404"/>
        <v/>
      </c>
      <c r="QD28" s="81" t="str">
        <f t="shared" ca="1" si="405"/>
        <v/>
      </c>
      <c r="QE28" s="81" t="str">
        <f t="shared" ca="1" si="406"/>
        <v/>
      </c>
      <c r="QF28" s="81" t="str">
        <f t="shared" ca="1" si="407"/>
        <v/>
      </c>
      <c r="QG28" s="81" t="str">
        <f t="shared" ca="1" si="408"/>
        <v/>
      </c>
      <c r="QH28" s="51" t="str">
        <f t="shared" ca="1" si="409"/>
        <v/>
      </c>
      <c r="QI28" s="80" t="str">
        <f t="shared" ca="1" si="410"/>
        <v/>
      </c>
      <c r="QJ28" s="82" t="str">
        <f t="shared" ca="1" si="411"/>
        <v/>
      </c>
      <c r="QK28" s="83" t="str">
        <f t="shared" ca="1" si="412"/>
        <v/>
      </c>
    </row>
    <row r="29" spans="2:453" ht="14.45" customHeight="1" x14ac:dyDescent="0.3">
      <c r="B29" s="72" t="str">
        <f>Colaboradores!B27</f>
        <v>3095</v>
      </c>
      <c r="C29" s="71" t="str">
        <f>Colaboradores!C27</f>
        <v>Romero Reyes, Alejandro</v>
      </c>
      <c r="D29" s="90">
        <f t="shared" ca="1" si="0"/>
        <v>0</v>
      </c>
      <c r="E29" s="91">
        <f t="shared" ca="1" si="1"/>
        <v>0</v>
      </c>
      <c r="F29" s="54" t="str">
        <f t="shared" ca="1" si="790"/>
        <v/>
      </c>
      <c r="G29" s="52" t="str">
        <f t="shared" ca="1" si="790"/>
        <v/>
      </c>
      <c r="H29" s="81" t="str">
        <f t="shared" ca="1" si="790"/>
        <v/>
      </c>
      <c r="I29" s="81" t="str">
        <f t="shared" ca="1" si="790"/>
        <v/>
      </c>
      <c r="J29" s="81" t="str">
        <f t="shared" ca="1" si="790"/>
        <v/>
      </c>
      <c r="K29" s="81" t="str">
        <f t="shared" ca="1" si="790"/>
        <v/>
      </c>
      <c r="L29" s="81" t="str">
        <f t="shared" ca="1" si="790"/>
        <v/>
      </c>
      <c r="M29" s="81" t="str">
        <f t="shared" ca="1" si="790"/>
        <v/>
      </c>
      <c r="N29" s="81" t="str">
        <f t="shared" ca="1" si="790"/>
        <v/>
      </c>
      <c r="O29" s="81" t="str">
        <f t="shared" ca="1" si="790"/>
        <v/>
      </c>
      <c r="P29" s="53" t="str">
        <f t="shared" ca="1" si="790"/>
        <v/>
      </c>
      <c r="Q29" s="28" t="str">
        <f t="shared" ca="1" si="790"/>
        <v/>
      </c>
      <c r="R29" s="82" t="str">
        <f t="shared" ca="1" si="790"/>
        <v/>
      </c>
      <c r="S29" s="83" t="str">
        <f t="shared" ca="1" si="790"/>
        <v/>
      </c>
      <c r="T29" s="79" t="str">
        <f t="shared" ca="1" si="3"/>
        <v/>
      </c>
      <c r="U29" s="50" t="str">
        <f t="shared" ca="1" si="4"/>
        <v/>
      </c>
      <c r="V29" s="81" t="str">
        <f t="shared" ca="1" si="5"/>
        <v/>
      </c>
      <c r="W29" s="81" t="str">
        <f t="shared" ca="1" si="6"/>
        <v/>
      </c>
      <c r="X29" s="81" t="str">
        <f t="shared" ca="1" si="7"/>
        <v/>
      </c>
      <c r="Y29" s="81" t="str">
        <f t="shared" ca="1" si="8"/>
        <v/>
      </c>
      <c r="Z29" s="81" t="str">
        <f t="shared" ca="1" si="9"/>
        <v/>
      </c>
      <c r="AA29" s="81" t="str">
        <f t="shared" ca="1" si="10"/>
        <v/>
      </c>
      <c r="AB29" s="81" t="str">
        <f t="shared" ca="1" si="11"/>
        <v/>
      </c>
      <c r="AC29" s="81" t="str">
        <f t="shared" ca="1" si="12"/>
        <v/>
      </c>
      <c r="AD29" s="51" t="str">
        <f t="shared" ca="1" si="13"/>
        <v/>
      </c>
      <c r="AE29" s="80" t="str">
        <f t="shared" ca="1" si="14"/>
        <v/>
      </c>
      <c r="AF29" s="82" t="str">
        <f t="shared" ca="1" si="15"/>
        <v/>
      </c>
      <c r="AG29" s="83" t="str">
        <f t="shared" ca="1" si="16"/>
        <v/>
      </c>
      <c r="AH29" s="79" t="str">
        <f t="shared" ca="1" si="17"/>
        <v/>
      </c>
      <c r="AI29" s="50" t="str">
        <f t="shared" ca="1" si="18"/>
        <v/>
      </c>
      <c r="AJ29" s="81" t="str">
        <f t="shared" ca="1" si="19"/>
        <v/>
      </c>
      <c r="AK29" s="81" t="str">
        <f t="shared" ca="1" si="20"/>
        <v/>
      </c>
      <c r="AL29" s="81" t="str">
        <f t="shared" ca="1" si="21"/>
        <v/>
      </c>
      <c r="AM29" s="81" t="str">
        <f t="shared" ca="1" si="22"/>
        <v/>
      </c>
      <c r="AN29" s="81" t="str">
        <f t="shared" ca="1" si="23"/>
        <v/>
      </c>
      <c r="AO29" s="81" t="str">
        <f t="shared" ca="1" si="24"/>
        <v/>
      </c>
      <c r="AP29" s="81" t="str">
        <f t="shared" ca="1" si="25"/>
        <v/>
      </c>
      <c r="AQ29" s="81" t="str">
        <f t="shared" ca="1" si="26"/>
        <v/>
      </c>
      <c r="AR29" s="51" t="str">
        <f t="shared" ca="1" si="27"/>
        <v/>
      </c>
      <c r="AS29" s="80" t="str">
        <f t="shared" ca="1" si="28"/>
        <v/>
      </c>
      <c r="AT29" s="82" t="str">
        <f t="shared" ca="1" si="29"/>
        <v/>
      </c>
      <c r="AU29" s="83" t="str">
        <f t="shared" ca="1" si="30"/>
        <v/>
      </c>
      <c r="AV29" s="79" t="str">
        <f t="shared" ca="1" si="31"/>
        <v/>
      </c>
      <c r="AW29" s="50" t="str">
        <f t="shared" ca="1" si="32"/>
        <v/>
      </c>
      <c r="AX29" s="81" t="str">
        <f t="shared" ca="1" si="33"/>
        <v/>
      </c>
      <c r="AY29" s="81" t="str">
        <f t="shared" ca="1" si="34"/>
        <v/>
      </c>
      <c r="AZ29" s="81" t="str">
        <f t="shared" ca="1" si="35"/>
        <v/>
      </c>
      <c r="BA29" s="81" t="str">
        <f t="shared" ca="1" si="36"/>
        <v/>
      </c>
      <c r="BB29" s="81" t="str">
        <f t="shared" ca="1" si="37"/>
        <v/>
      </c>
      <c r="BC29" s="81" t="str">
        <f t="shared" ca="1" si="38"/>
        <v/>
      </c>
      <c r="BD29" s="81" t="str">
        <f t="shared" ca="1" si="39"/>
        <v/>
      </c>
      <c r="BE29" s="81" t="str">
        <f t="shared" ca="1" si="40"/>
        <v/>
      </c>
      <c r="BF29" s="51" t="str">
        <f t="shared" ca="1" si="41"/>
        <v/>
      </c>
      <c r="BG29" s="80" t="str">
        <f t="shared" ca="1" si="42"/>
        <v/>
      </c>
      <c r="BH29" s="82" t="str">
        <f t="shared" ca="1" si="43"/>
        <v/>
      </c>
      <c r="BI29" s="83" t="str">
        <f t="shared" ca="1" si="44"/>
        <v/>
      </c>
      <c r="BJ29" s="79" t="str">
        <f t="shared" ca="1" si="791"/>
        <v/>
      </c>
      <c r="BK29" s="50" t="str">
        <f t="shared" ca="1" si="792"/>
        <v/>
      </c>
      <c r="BL29" s="81" t="str">
        <f t="shared" ca="1" si="47"/>
        <v/>
      </c>
      <c r="BM29" s="81" t="str">
        <f t="shared" ca="1" si="48"/>
        <v/>
      </c>
      <c r="BN29" s="81" t="str">
        <f t="shared" ca="1" si="49"/>
        <v/>
      </c>
      <c r="BO29" s="81" t="str">
        <f t="shared" ca="1" si="50"/>
        <v/>
      </c>
      <c r="BP29" s="81" t="str">
        <f t="shared" ca="1" si="51"/>
        <v/>
      </c>
      <c r="BQ29" s="81" t="str">
        <f t="shared" ca="1" si="52"/>
        <v/>
      </c>
      <c r="BR29" s="81" t="str">
        <f t="shared" ca="1" si="53"/>
        <v/>
      </c>
      <c r="BS29" s="81" t="str">
        <f t="shared" ca="1" si="54"/>
        <v/>
      </c>
      <c r="BT29" s="51" t="str">
        <f t="shared" ca="1" si="55"/>
        <v/>
      </c>
      <c r="BU29" s="80" t="str">
        <f t="shared" ca="1" si="56"/>
        <v/>
      </c>
      <c r="BV29" s="82" t="str">
        <f t="shared" ca="1" si="57"/>
        <v/>
      </c>
      <c r="BW29" s="83" t="str">
        <f t="shared" ca="1" si="58"/>
        <v/>
      </c>
      <c r="BX29" s="79" t="str">
        <f t="shared" ca="1" si="791"/>
        <v/>
      </c>
      <c r="BY29" s="50" t="str">
        <f t="shared" ca="1" si="792"/>
        <v/>
      </c>
      <c r="BZ29" s="81" t="str">
        <f t="shared" ca="1" si="59"/>
        <v/>
      </c>
      <c r="CA29" s="81" t="str">
        <f t="shared" ca="1" si="60"/>
        <v/>
      </c>
      <c r="CB29" s="81" t="str">
        <f t="shared" ca="1" si="61"/>
        <v/>
      </c>
      <c r="CC29" s="81" t="str">
        <f t="shared" ca="1" si="62"/>
        <v/>
      </c>
      <c r="CD29" s="81" t="str">
        <f t="shared" ca="1" si="63"/>
        <v/>
      </c>
      <c r="CE29" s="81" t="str">
        <f t="shared" ca="1" si="64"/>
        <v/>
      </c>
      <c r="CF29" s="81" t="str">
        <f t="shared" ca="1" si="65"/>
        <v/>
      </c>
      <c r="CG29" s="81" t="str">
        <f t="shared" ca="1" si="66"/>
        <v/>
      </c>
      <c r="CH29" s="51" t="str">
        <f t="shared" ca="1" si="67"/>
        <v/>
      </c>
      <c r="CI29" s="80" t="str">
        <f t="shared" ca="1" si="68"/>
        <v/>
      </c>
      <c r="CJ29" s="82" t="str">
        <f t="shared" ca="1" si="69"/>
        <v/>
      </c>
      <c r="CK29" s="83" t="str">
        <f t="shared" ca="1" si="70"/>
        <v/>
      </c>
      <c r="CL29" s="79" t="str">
        <f t="shared" ca="1" si="791"/>
        <v/>
      </c>
      <c r="CM29" s="50" t="str">
        <f t="shared" ca="1" si="792"/>
        <v/>
      </c>
      <c r="CN29" s="81" t="str">
        <f t="shared" ca="1" si="71"/>
        <v/>
      </c>
      <c r="CO29" s="81" t="str">
        <f t="shared" ca="1" si="72"/>
        <v/>
      </c>
      <c r="CP29" s="81" t="str">
        <f t="shared" ca="1" si="73"/>
        <v/>
      </c>
      <c r="CQ29" s="81" t="str">
        <f t="shared" ca="1" si="74"/>
        <v/>
      </c>
      <c r="CR29" s="81" t="str">
        <f t="shared" ca="1" si="75"/>
        <v/>
      </c>
      <c r="CS29" s="81" t="str">
        <f t="shared" ca="1" si="76"/>
        <v/>
      </c>
      <c r="CT29" s="81" t="str">
        <f t="shared" ca="1" si="77"/>
        <v/>
      </c>
      <c r="CU29" s="81" t="str">
        <f t="shared" ca="1" si="78"/>
        <v/>
      </c>
      <c r="CV29" s="51" t="str">
        <f t="shared" ca="1" si="79"/>
        <v/>
      </c>
      <c r="CW29" s="80" t="str">
        <f t="shared" ca="1" si="80"/>
        <v/>
      </c>
      <c r="CX29" s="82" t="str">
        <f t="shared" ca="1" si="81"/>
        <v/>
      </c>
      <c r="CY29" s="83" t="str">
        <f t="shared" ca="1" si="82"/>
        <v/>
      </c>
      <c r="CZ29" s="79" t="str">
        <f t="shared" ca="1" si="794"/>
        <v/>
      </c>
      <c r="DA29" s="50" t="str">
        <f t="shared" ref="DA29" ca="1" si="949">IFERROR((VLOOKUP($B29,INDIRECT("'"&amp;TEXT(CZ$5,"dd-mm-yy")&amp;"'!$B$8:$AI$1000"),13,0)=$G$6)*1,"")</f>
        <v/>
      </c>
      <c r="DB29" s="81" t="str">
        <f t="shared" ca="1" si="84"/>
        <v/>
      </c>
      <c r="DC29" s="81" t="str">
        <f t="shared" ca="1" si="85"/>
        <v/>
      </c>
      <c r="DD29" s="81" t="str">
        <f t="shared" ca="1" si="86"/>
        <v/>
      </c>
      <c r="DE29" s="81" t="str">
        <f t="shared" ca="1" si="87"/>
        <v/>
      </c>
      <c r="DF29" s="81" t="str">
        <f t="shared" ca="1" si="88"/>
        <v/>
      </c>
      <c r="DG29" s="81" t="str">
        <f t="shared" ca="1" si="89"/>
        <v/>
      </c>
      <c r="DH29" s="81" t="str">
        <f t="shared" ca="1" si="90"/>
        <v/>
      </c>
      <c r="DI29" s="81" t="str">
        <f t="shared" ca="1" si="91"/>
        <v/>
      </c>
      <c r="DJ29" s="51" t="str">
        <f t="shared" ca="1" si="92"/>
        <v/>
      </c>
      <c r="DK29" s="80" t="str">
        <f t="shared" ca="1" si="93"/>
        <v/>
      </c>
      <c r="DL29" s="82" t="str">
        <f t="shared" ca="1" si="94"/>
        <v/>
      </c>
      <c r="DM29" s="83" t="str">
        <f t="shared" ca="1" si="95"/>
        <v/>
      </c>
      <c r="DN29" s="79" t="str">
        <f t="shared" ca="1" si="794"/>
        <v/>
      </c>
      <c r="DO29" s="50" t="str">
        <f t="shared" ref="DO29" ca="1" si="950">IFERROR((VLOOKUP($B29,INDIRECT("'"&amp;TEXT(DN$5,"dd-mm-yy")&amp;"'!$B$8:$AI$1000"),13,0)=$G$6)*1,"")</f>
        <v/>
      </c>
      <c r="DP29" s="81" t="str">
        <f t="shared" ca="1" si="98"/>
        <v/>
      </c>
      <c r="DQ29" s="81" t="str">
        <f t="shared" ca="1" si="99"/>
        <v/>
      </c>
      <c r="DR29" s="81" t="str">
        <f t="shared" ca="1" si="100"/>
        <v/>
      </c>
      <c r="DS29" s="81" t="str">
        <f t="shared" ca="1" si="101"/>
        <v/>
      </c>
      <c r="DT29" s="81" t="str">
        <f t="shared" ca="1" si="102"/>
        <v/>
      </c>
      <c r="DU29" s="81" t="str">
        <f t="shared" ca="1" si="103"/>
        <v/>
      </c>
      <c r="DV29" s="81" t="str">
        <f t="shared" ca="1" si="104"/>
        <v/>
      </c>
      <c r="DW29" s="81" t="str">
        <f t="shared" ca="1" si="105"/>
        <v/>
      </c>
      <c r="DX29" s="51" t="str">
        <f t="shared" ca="1" si="106"/>
        <v/>
      </c>
      <c r="DY29" s="80" t="str">
        <f t="shared" ca="1" si="107"/>
        <v/>
      </c>
      <c r="DZ29" s="82" t="str">
        <f t="shared" ca="1" si="108"/>
        <v/>
      </c>
      <c r="EA29" s="83" t="str">
        <f t="shared" ca="1" si="109"/>
        <v/>
      </c>
      <c r="EB29" s="79" t="str">
        <f t="shared" ca="1" si="794"/>
        <v/>
      </c>
      <c r="EC29" s="50" t="str">
        <f t="shared" ref="EC29" ca="1" si="951">IFERROR((VLOOKUP($B29,INDIRECT("'"&amp;TEXT(EB$5,"dd-mm-yy")&amp;"'!$B$8:$AI$1000"),13,0)=$G$6)*1,"")</f>
        <v/>
      </c>
      <c r="ED29" s="81" t="str">
        <f t="shared" ca="1" si="111"/>
        <v/>
      </c>
      <c r="EE29" s="81" t="str">
        <f t="shared" ca="1" si="112"/>
        <v/>
      </c>
      <c r="EF29" s="81" t="str">
        <f t="shared" ca="1" si="113"/>
        <v/>
      </c>
      <c r="EG29" s="81" t="str">
        <f t="shared" ca="1" si="114"/>
        <v/>
      </c>
      <c r="EH29" s="81" t="str">
        <f t="shared" ca="1" si="115"/>
        <v/>
      </c>
      <c r="EI29" s="81" t="str">
        <f t="shared" ca="1" si="116"/>
        <v/>
      </c>
      <c r="EJ29" s="81" t="str">
        <f t="shared" ca="1" si="117"/>
        <v/>
      </c>
      <c r="EK29" s="81" t="str">
        <f t="shared" ca="1" si="118"/>
        <v/>
      </c>
      <c r="EL29" s="51" t="str">
        <f t="shared" ca="1" si="119"/>
        <v/>
      </c>
      <c r="EM29" s="80" t="str">
        <f t="shared" ca="1" si="120"/>
        <v/>
      </c>
      <c r="EN29" s="82" t="str">
        <f t="shared" ca="1" si="121"/>
        <v/>
      </c>
      <c r="EO29" s="83" t="str">
        <f t="shared" ca="1" si="122"/>
        <v/>
      </c>
      <c r="EP29" s="79" t="str">
        <f t="shared" ca="1" si="794"/>
        <v/>
      </c>
      <c r="EQ29" s="50" t="str">
        <f t="shared" ref="EQ29" ca="1" si="952">IFERROR((VLOOKUP($B29,INDIRECT("'"&amp;TEXT(EP$5,"dd-mm-yy")&amp;"'!$B$8:$AI$1000"),13,0)=$G$6)*1,"")</f>
        <v/>
      </c>
      <c r="ER29" s="81" t="str">
        <f t="shared" ca="1" si="124"/>
        <v/>
      </c>
      <c r="ES29" s="81" t="str">
        <f t="shared" ca="1" si="125"/>
        <v/>
      </c>
      <c r="ET29" s="81" t="str">
        <f t="shared" ca="1" si="126"/>
        <v/>
      </c>
      <c r="EU29" s="81" t="str">
        <f t="shared" ca="1" si="127"/>
        <v/>
      </c>
      <c r="EV29" s="81" t="str">
        <f t="shared" ca="1" si="128"/>
        <v/>
      </c>
      <c r="EW29" s="81" t="str">
        <f t="shared" ca="1" si="129"/>
        <v/>
      </c>
      <c r="EX29" s="81" t="str">
        <f t="shared" ca="1" si="130"/>
        <v/>
      </c>
      <c r="EY29" s="81" t="str">
        <f t="shared" ca="1" si="131"/>
        <v/>
      </c>
      <c r="EZ29" s="51" t="str">
        <f t="shared" ca="1" si="132"/>
        <v/>
      </c>
      <c r="FA29" s="80" t="str">
        <f t="shared" ca="1" si="133"/>
        <v/>
      </c>
      <c r="FB29" s="82" t="str">
        <f t="shared" ca="1" si="134"/>
        <v/>
      </c>
      <c r="FC29" s="83" t="str">
        <f t="shared" ca="1" si="135"/>
        <v/>
      </c>
      <c r="FD29" s="79" t="str">
        <f t="shared" ca="1" si="826"/>
        <v/>
      </c>
      <c r="FE29" s="50" t="str">
        <f t="shared" ref="FE29" ca="1" si="953">IFERROR((VLOOKUP($B29,INDIRECT("'"&amp;TEXT(FD$5,"dd-mm-yy")&amp;"'!$B$8:$AI$1000"),13,0)=$G$6)*1,"")</f>
        <v/>
      </c>
      <c r="FF29" s="81" t="str">
        <f t="shared" ca="1" si="137"/>
        <v/>
      </c>
      <c r="FG29" s="81" t="str">
        <f t="shared" ca="1" si="138"/>
        <v/>
      </c>
      <c r="FH29" s="81" t="str">
        <f t="shared" ca="1" si="139"/>
        <v/>
      </c>
      <c r="FI29" s="81" t="str">
        <f t="shared" ca="1" si="140"/>
        <v/>
      </c>
      <c r="FJ29" s="81" t="str">
        <f t="shared" ca="1" si="141"/>
        <v/>
      </c>
      <c r="FK29" s="81" t="str">
        <f t="shared" ca="1" si="142"/>
        <v/>
      </c>
      <c r="FL29" s="81" t="str">
        <f t="shared" ca="1" si="143"/>
        <v/>
      </c>
      <c r="FM29" s="81" t="str">
        <f t="shared" ca="1" si="144"/>
        <v/>
      </c>
      <c r="FN29" s="51" t="str">
        <f t="shared" ca="1" si="145"/>
        <v/>
      </c>
      <c r="FO29" s="80" t="str">
        <f t="shared" ca="1" si="146"/>
        <v/>
      </c>
      <c r="FP29" s="82" t="str">
        <f t="shared" ca="1" si="147"/>
        <v/>
      </c>
      <c r="FQ29" s="83" t="str">
        <f t="shared" ca="1" si="148"/>
        <v/>
      </c>
      <c r="FR29" s="79" t="str">
        <f t="shared" ca="1" si="826"/>
        <v/>
      </c>
      <c r="FS29" s="50" t="str">
        <f t="shared" ref="FS29" ca="1" si="954">IFERROR((VLOOKUP($B29,INDIRECT("'"&amp;TEXT(FR$5,"dd-mm-yy")&amp;"'!$B$8:$AI$1000"),13,0)=$G$6)*1,"")</f>
        <v/>
      </c>
      <c r="FT29" s="81" t="str">
        <f t="shared" ca="1" si="151"/>
        <v/>
      </c>
      <c r="FU29" s="81" t="str">
        <f t="shared" ca="1" si="152"/>
        <v/>
      </c>
      <c r="FV29" s="81" t="str">
        <f t="shared" ca="1" si="153"/>
        <v/>
      </c>
      <c r="FW29" s="81" t="str">
        <f t="shared" ca="1" si="154"/>
        <v/>
      </c>
      <c r="FX29" s="81" t="str">
        <f t="shared" ca="1" si="155"/>
        <v/>
      </c>
      <c r="FY29" s="81" t="str">
        <f t="shared" ca="1" si="156"/>
        <v/>
      </c>
      <c r="FZ29" s="81" t="str">
        <f t="shared" ca="1" si="157"/>
        <v/>
      </c>
      <c r="GA29" s="81" t="str">
        <f t="shared" ca="1" si="158"/>
        <v/>
      </c>
      <c r="GB29" s="51" t="str">
        <f t="shared" ca="1" si="159"/>
        <v/>
      </c>
      <c r="GC29" s="80" t="str">
        <f t="shared" ca="1" si="160"/>
        <v/>
      </c>
      <c r="GD29" s="82" t="str">
        <f t="shared" ca="1" si="161"/>
        <v/>
      </c>
      <c r="GE29" s="83" t="str">
        <f t="shared" ca="1" si="162"/>
        <v/>
      </c>
      <c r="GF29" s="79" t="str">
        <f t="shared" ca="1" si="826"/>
        <v/>
      </c>
      <c r="GG29" s="50" t="str">
        <f t="shared" ref="GG29" ca="1" si="955">IFERROR((VLOOKUP($B29,INDIRECT("'"&amp;TEXT(GF$5,"dd-mm-yy")&amp;"'!$B$8:$AI$1000"),13,0)=$G$6)*1,"")</f>
        <v/>
      </c>
      <c r="GH29" s="81" t="str">
        <f t="shared" ca="1" si="164"/>
        <v/>
      </c>
      <c r="GI29" s="81" t="str">
        <f t="shared" ca="1" si="165"/>
        <v/>
      </c>
      <c r="GJ29" s="81" t="str">
        <f t="shared" ca="1" si="166"/>
        <v/>
      </c>
      <c r="GK29" s="81" t="str">
        <f t="shared" ca="1" si="167"/>
        <v/>
      </c>
      <c r="GL29" s="81" t="str">
        <f t="shared" ca="1" si="168"/>
        <v/>
      </c>
      <c r="GM29" s="81" t="str">
        <f t="shared" ca="1" si="169"/>
        <v/>
      </c>
      <c r="GN29" s="81" t="str">
        <f t="shared" ca="1" si="170"/>
        <v/>
      </c>
      <c r="GO29" s="81" t="str">
        <f t="shared" ca="1" si="171"/>
        <v/>
      </c>
      <c r="GP29" s="51" t="str">
        <f t="shared" ca="1" si="172"/>
        <v/>
      </c>
      <c r="GQ29" s="80" t="str">
        <f t="shared" ca="1" si="173"/>
        <v/>
      </c>
      <c r="GR29" s="82" t="str">
        <f t="shared" ca="1" si="174"/>
        <v/>
      </c>
      <c r="GS29" s="83" t="str">
        <f t="shared" ca="1" si="175"/>
        <v/>
      </c>
      <c r="GT29" s="79" t="str">
        <f t="shared" ca="1" si="826"/>
        <v/>
      </c>
      <c r="GU29" s="50" t="str">
        <f t="shared" ref="GU29" ca="1" si="956">IFERROR((VLOOKUP($B29,INDIRECT("'"&amp;TEXT(GT$5,"dd-mm-yy")&amp;"'!$B$8:$AI$1000"),13,0)=$G$6)*1,"")</f>
        <v/>
      </c>
      <c r="GV29" s="81" t="str">
        <f t="shared" ca="1" si="177"/>
        <v/>
      </c>
      <c r="GW29" s="81" t="str">
        <f t="shared" ca="1" si="178"/>
        <v/>
      </c>
      <c r="GX29" s="81" t="str">
        <f t="shared" ca="1" si="179"/>
        <v/>
      </c>
      <c r="GY29" s="81" t="str">
        <f t="shared" ca="1" si="180"/>
        <v/>
      </c>
      <c r="GZ29" s="81" t="str">
        <f t="shared" ca="1" si="181"/>
        <v/>
      </c>
      <c r="HA29" s="81" t="str">
        <f t="shared" ca="1" si="182"/>
        <v/>
      </c>
      <c r="HB29" s="81" t="str">
        <f t="shared" ca="1" si="183"/>
        <v/>
      </c>
      <c r="HC29" s="81" t="str">
        <f t="shared" ca="1" si="184"/>
        <v/>
      </c>
      <c r="HD29" s="51" t="str">
        <f t="shared" ca="1" si="185"/>
        <v/>
      </c>
      <c r="HE29" s="80" t="str">
        <f t="shared" ca="1" si="186"/>
        <v/>
      </c>
      <c r="HF29" s="82" t="str">
        <f t="shared" ca="1" si="187"/>
        <v/>
      </c>
      <c r="HG29" s="83" t="str">
        <f t="shared" ca="1" si="188"/>
        <v/>
      </c>
      <c r="HH29" s="79" t="str">
        <f t="shared" ca="1" si="826"/>
        <v/>
      </c>
      <c r="HI29" s="50" t="str">
        <f t="shared" ref="HI29" ca="1" si="957">IFERROR((VLOOKUP($B29,INDIRECT("'"&amp;TEXT(HH$5,"dd-mm-yy")&amp;"'!$B$8:$AI$1000"),13,0)=$G$6)*1,"")</f>
        <v/>
      </c>
      <c r="HJ29" s="81" t="str">
        <f t="shared" ca="1" si="190"/>
        <v/>
      </c>
      <c r="HK29" s="81" t="str">
        <f t="shared" ca="1" si="191"/>
        <v/>
      </c>
      <c r="HL29" s="81" t="str">
        <f t="shared" ca="1" si="192"/>
        <v/>
      </c>
      <c r="HM29" s="81" t="str">
        <f t="shared" ca="1" si="193"/>
        <v/>
      </c>
      <c r="HN29" s="81" t="str">
        <f t="shared" ca="1" si="194"/>
        <v/>
      </c>
      <c r="HO29" s="81" t="str">
        <f t="shared" ca="1" si="195"/>
        <v/>
      </c>
      <c r="HP29" s="81" t="str">
        <f t="shared" ca="1" si="196"/>
        <v/>
      </c>
      <c r="HQ29" s="81" t="str">
        <f t="shared" ca="1" si="197"/>
        <v/>
      </c>
      <c r="HR29" s="51" t="str">
        <f t="shared" ca="1" si="198"/>
        <v/>
      </c>
      <c r="HS29" s="80" t="str">
        <f t="shared" ca="1" si="199"/>
        <v/>
      </c>
      <c r="HT29" s="82" t="str">
        <f t="shared" ca="1" si="200"/>
        <v/>
      </c>
      <c r="HU29" s="83" t="str">
        <f t="shared" ca="1" si="201"/>
        <v/>
      </c>
      <c r="HV29" s="79" t="str">
        <f t="shared" ca="1" si="803"/>
        <v/>
      </c>
      <c r="HW29" s="50" t="str">
        <f t="shared" ref="HW29" ca="1" si="958">IFERROR((VLOOKUP($B29,INDIRECT("'"&amp;TEXT(HV$5,"dd-mm-yy")&amp;"'!$B$8:$AI$1000"),13,0)=$G$6)*1,"")</f>
        <v/>
      </c>
      <c r="HX29" s="81" t="str">
        <f t="shared" ca="1" si="203"/>
        <v/>
      </c>
      <c r="HY29" s="81" t="str">
        <f t="shared" ca="1" si="204"/>
        <v/>
      </c>
      <c r="HZ29" s="81" t="str">
        <f t="shared" ca="1" si="205"/>
        <v/>
      </c>
      <c r="IA29" s="81" t="str">
        <f t="shared" ca="1" si="206"/>
        <v/>
      </c>
      <c r="IB29" s="81" t="str">
        <f t="shared" ca="1" si="207"/>
        <v/>
      </c>
      <c r="IC29" s="81" t="str">
        <f t="shared" ca="1" si="208"/>
        <v/>
      </c>
      <c r="ID29" s="81" t="str">
        <f t="shared" ca="1" si="209"/>
        <v/>
      </c>
      <c r="IE29" s="81" t="str">
        <f t="shared" ca="1" si="210"/>
        <v/>
      </c>
      <c r="IF29" s="51" t="str">
        <f t="shared" ca="1" si="211"/>
        <v/>
      </c>
      <c r="IG29" s="80" t="str">
        <f t="shared" ca="1" si="212"/>
        <v/>
      </c>
      <c r="IH29" s="82" t="str">
        <f t="shared" ca="1" si="213"/>
        <v/>
      </c>
      <c r="II29" s="83" t="str">
        <f t="shared" ca="1" si="214"/>
        <v/>
      </c>
      <c r="IJ29" s="79" t="str">
        <f t="shared" ca="1" si="803"/>
        <v/>
      </c>
      <c r="IK29" s="50" t="str">
        <f t="shared" ref="IK29" ca="1" si="959">IFERROR((VLOOKUP($B29,INDIRECT("'"&amp;TEXT(IJ$5,"dd-mm-yy")&amp;"'!$B$8:$AI$1000"),13,0)=$G$6)*1,"")</f>
        <v/>
      </c>
      <c r="IL29" s="81" t="str">
        <f t="shared" ca="1" si="217"/>
        <v/>
      </c>
      <c r="IM29" s="81" t="str">
        <f t="shared" ca="1" si="218"/>
        <v/>
      </c>
      <c r="IN29" s="81" t="str">
        <f t="shared" ca="1" si="219"/>
        <v/>
      </c>
      <c r="IO29" s="81" t="str">
        <f t="shared" ca="1" si="220"/>
        <v/>
      </c>
      <c r="IP29" s="81" t="str">
        <f t="shared" ca="1" si="221"/>
        <v/>
      </c>
      <c r="IQ29" s="81" t="str">
        <f t="shared" ca="1" si="222"/>
        <v/>
      </c>
      <c r="IR29" s="81" t="str">
        <f t="shared" ca="1" si="223"/>
        <v/>
      </c>
      <c r="IS29" s="81" t="str">
        <f t="shared" ca="1" si="224"/>
        <v/>
      </c>
      <c r="IT29" s="51" t="str">
        <f t="shared" ca="1" si="225"/>
        <v/>
      </c>
      <c r="IU29" s="80" t="str">
        <f t="shared" ca="1" si="226"/>
        <v/>
      </c>
      <c r="IV29" s="82" t="str">
        <f t="shared" ca="1" si="227"/>
        <v/>
      </c>
      <c r="IW29" s="83" t="str">
        <f t="shared" ca="1" si="228"/>
        <v/>
      </c>
      <c r="IX29" s="79" t="str">
        <f t="shared" ca="1" si="803"/>
        <v/>
      </c>
      <c r="IY29" s="50" t="str">
        <f t="shared" ref="IY29" ca="1" si="960">IFERROR((VLOOKUP($B29,INDIRECT("'"&amp;TEXT(IX$5,"dd-mm-yy")&amp;"'!$B$8:$AI$1000"),13,0)=$G$6)*1,"")</f>
        <v/>
      </c>
      <c r="IZ29" s="81" t="str">
        <f t="shared" ca="1" si="230"/>
        <v/>
      </c>
      <c r="JA29" s="81" t="str">
        <f t="shared" ca="1" si="231"/>
        <v/>
      </c>
      <c r="JB29" s="81" t="str">
        <f t="shared" ca="1" si="232"/>
        <v/>
      </c>
      <c r="JC29" s="81" t="str">
        <f t="shared" ca="1" si="233"/>
        <v/>
      </c>
      <c r="JD29" s="81" t="str">
        <f t="shared" ca="1" si="234"/>
        <v/>
      </c>
      <c r="JE29" s="81" t="str">
        <f t="shared" ca="1" si="235"/>
        <v/>
      </c>
      <c r="JF29" s="81" t="str">
        <f t="shared" ca="1" si="236"/>
        <v/>
      </c>
      <c r="JG29" s="81" t="str">
        <f t="shared" ca="1" si="237"/>
        <v/>
      </c>
      <c r="JH29" s="51" t="str">
        <f t="shared" ca="1" si="238"/>
        <v/>
      </c>
      <c r="JI29" s="80" t="str">
        <f t="shared" ca="1" si="239"/>
        <v/>
      </c>
      <c r="JJ29" s="82" t="str">
        <f t="shared" ca="1" si="240"/>
        <v/>
      </c>
      <c r="JK29" s="83" t="str">
        <f t="shared" ca="1" si="241"/>
        <v/>
      </c>
      <c r="JL29" s="79" t="str">
        <f t="shared" ca="1" si="803"/>
        <v/>
      </c>
      <c r="JM29" s="50" t="str">
        <f t="shared" ref="JM29" ca="1" si="961">IFERROR((VLOOKUP($B29,INDIRECT("'"&amp;TEXT(JL$5,"dd-mm-yy")&amp;"'!$B$8:$AI$1000"),13,0)=$G$6)*1,"")</f>
        <v/>
      </c>
      <c r="JN29" s="81" t="str">
        <f t="shared" ca="1" si="243"/>
        <v/>
      </c>
      <c r="JO29" s="81" t="str">
        <f t="shared" ca="1" si="244"/>
        <v/>
      </c>
      <c r="JP29" s="81" t="str">
        <f t="shared" ca="1" si="245"/>
        <v/>
      </c>
      <c r="JQ29" s="81" t="str">
        <f t="shared" ca="1" si="246"/>
        <v/>
      </c>
      <c r="JR29" s="81" t="str">
        <f t="shared" ca="1" si="247"/>
        <v/>
      </c>
      <c r="JS29" s="81" t="str">
        <f t="shared" ca="1" si="248"/>
        <v/>
      </c>
      <c r="JT29" s="81" t="str">
        <f t="shared" ca="1" si="249"/>
        <v/>
      </c>
      <c r="JU29" s="81" t="str">
        <f t="shared" ca="1" si="250"/>
        <v/>
      </c>
      <c r="JV29" s="51" t="str">
        <f t="shared" ca="1" si="251"/>
        <v/>
      </c>
      <c r="JW29" s="80" t="str">
        <f t="shared" ca="1" si="252"/>
        <v/>
      </c>
      <c r="JX29" s="82" t="str">
        <f t="shared" ca="1" si="253"/>
        <v/>
      </c>
      <c r="JY29" s="83" t="str">
        <f t="shared" ca="1" si="254"/>
        <v/>
      </c>
      <c r="JZ29" s="79" t="str">
        <f t="shared" ca="1" si="803"/>
        <v/>
      </c>
      <c r="KA29" s="50" t="str">
        <f t="shared" ref="KA29" ca="1" si="962">IFERROR((VLOOKUP($B29,INDIRECT("'"&amp;TEXT(JZ$5,"dd-mm-yy")&amp;"'!$B$8:$AI$1000"),13,0)=$G$6)*1,"")</f>
        <v/>
      </c>
      <c r="KB29" s="81" t="str">
        <f t="shared" ca="1" si="256"/>
        <v/>
      </c>
      <c r="KC29" s="81" t="str">
        <f t="shared" ca="1" si="257"/>
        <v/>
      </c>
      <c r="KD29" s="81" t="str">
        <f t="shared" ca="1" si="258"/>
        <v/>
      </c>
      <c r="KE29" s="81" t="str">
        <f t="shared" ca="1" si="259"/>
        <v/>
      </c>
      <c r="KF29" s="81" t="str">
        <f t="shared" ca="1" si="260"/>
        <v/>
      </c>
      <c r="KG29" s="81" t="str">
        <f t="shared" ca="1" si="261"/>
        <v/>
      </c>
      <c r="KH29" s="81" t="str">
        <f t="shared" ca="1" si="262"/>
        <v/>
      </c>
      <c r="KI29" s="81" t="str">
        <f t="shared" ca="1" si="263"/>
        <v/>
      </c>
      <c r="KJ29" s="51" t="str">
        <f t="shared" ca="1" si="264"/>
        <v/>
      </c>
      <c r="KK29" s="80" t="str">
        <f t="shared" ca="1" si="265"/>
        <v/>
      </c>
      <c r="KL29" s="82" t="str">
        <f t="shared" ca="1" si="266"/>
        <v/>
      </c>
      <c r="KM29" s="83" t="str">
        <f t="shared" ca="1" si="267"/>
        <v/>
      </c>
      <c r="KN29" s="79" t="str">
        <f t="shared" ca="1" si="837"/>
        <v/>
      </c>
      <c r="KO29" s="50" t="str">
        <f t="shared" ref="KO29" ca="1" si="963">IFERROR((VLOOKUP($B29,INDIRECT("'"&amp;TEXT(KN$5,"dd-mm-yy")&amp;"'!$B$8:$AI$1000"),13,0)=$G$6)*1,"")</f>
        <v/>
      </c>
      <c r="KP29" s="81" t="str">
        <f t="shared" ca="1" si="269"/>
        <v/>
      </c>
      <c r="KQ29" s="81" t="str">
        <f t="shared" ca="1" si="270"/>
        <v/>
      </c>
      <c r="KR29" s="81" t="str">
        <f t="shared" ca="1" si="271"/>
        <v/>
      </c>
      <c r="KS29" s="81" t="str">
        <f t="shared" ca="1" si="272"/>
        <v/>
      </c>
      <c r="KT29" s="81" t="str">
        <f t="shared" ca="1" si="273"/>
        <v/>
      </c>
      <c r="KU29" s="81" t="str">
        <f t="shared" ca="1" si="274"/>
        <v/>
      </c>
      <c r="KV29" s="81" t="str">
        <f t="shared" ca="1" si="275"/>
        <v/>
      </c>
      <c r="KW29" s="81" t="str">
        <f t="shared" ca="1" si="276"/>
        <v/>
      </c>
      <c r="KX29" s="51" t="str">
        <f t="shared" ca="1" si="277"/>
        <v/>
      </c>
      <c r="KY29" s="80" t="str">
        <f t="shared" ca="1" si="278"/>
        <v/>
      </c>
      <c r="KZ29" s="82" t="str">
        <f t="shared" ca="1" si="279"/>
        <v/>
      </c>
      <c r="LA29" s="83" t="str">
        <f t="shared" ca="1" si="280"/>
        <v/>
      </c>
      <c r="LB29" s="79" t="str">
        <f t="shared" ca="1" si="837"/>
        <v/>
      </c>
      <c r="LC29" s="50" t="str">
        <f t="shared" ref="LC29" ca="1" si="964">IFERROR((VLOOKUP($B29,INDIRECT("'"&amp;TEXT(LB$5,"dd-mm-yy")&amp;"'!$B$8:$AI$1000"),13,0)=$G$6)*1,"")</f>
        <v/>
      </c>
      <c r="LD29" s="81" t="str">
        <f t="shared" ca="1" si="283"/>
        <v/>
      </c>
      <c r="LE29" s="81" t="str">
        <f t="shared" ca="1" si="284"/>
        <v/>
      </c>
      <c r="LF29" s="81" t="str">
        <f t="shared" ca="1" si="285"/>
        <v/>
      </c>
      <c r="LG29" s="81" t="str">
        <f t="shared" ca="1" si="286"/>
        <v/>
      </c>
      <c r="LH29" s="81" t="str">
        <f t="shared" ca="1" si="287"/>
        <v/>
      </c>
      <c r="LI29" s="81" t="str">
        <f t="shared" ca="1" si="288"/>
        <v/>
      </c>
      <c r="LJ29" s="81" t="str">
        <f t="shared" ca="1" si="289"/>
        <v/>
      </c>
      <c r="LK29" s="81" t="str">
        <f t="shared" ca="1" si="290"/>
        <v/>
      </c>
      <c r="LL29" s="51" t="str">
        <f t="shared" ca="1" si="291"/>
        <v/>
      </c>
      <c r="LM29" s="80" t="str">
        <f t="shared" ca="1" si="292"/>
        <v/>
      </c>
      <c r="LN29" s="82" t="str">
        <f t="shared" ca="1" si="293"/>
        <v/>
      </c>
      <c r="LO29" s="83" t="str">
        <f t="shared" ca="1" si="294"/>
        <v/>
      </c>
      <c r="LP29" s="79" t="str">
        <f t="shared" ca="1" si="837"/>
        <v/>
      </c>
      <c r="LQ29" s="50" t="str">
        <f t="shared" ref="LQ29" ca="1" si="965">IFERROR((VLOOKUP($B29,INDIRECT("'"&amp;TEXT(LP$5,"dd-mm-yy")&amp;"'!$B$8:$AI$1000"),13,0)=$G$6)*1,"")</f>
        <v/>
      </c>
      <c r="LR29" s="81" t="str">
        <f t="shared" ca="1" si="296"/>
        <v/>
      </c>
      <c r="LS29" s="81" t="str">
        <f t="shared" ca="1" si="297"/>
        <v/>
      </c>
      <c r="LT29" s="81" t="str">
        <f t="shared" ca="1" si="298"/>
        <v/>
      </c>
      <c r="LU29" s="81" t="str">
        <f t="shared" ca="1" si="299"/>
        <v/>
      </c>
      <c r="LV29" s="81" t="str">
        <f t="shared" ca="1" si="300"/>
        <v/>
      </c>
      <c r="LW29" s="81" t="str">
        <f t="shared" ca="1" si="301"/>
        <v/>
      </c>
      <c r="LX29" s="81" t="str">
        <f t="shared" ca="1" si="302"/>
        <v/>
      </c>
      <c r="LY29" s="81" t="str">
        <f t="shared" ca="1" si="303"/>
        <v/>
      </c>
      <c r="LZ29" s="51" t="str">
        <f t="shared" ca="1" si="304"/>
        <v/>
      </c>
      <c r="MA29" s="80" t="str">
        <f t="shared" ca="1" si="305"/>
        <v/>
      </c>
      <c r="MB29" s="82" t="str">
        <f t="shared" ca="1" si="306"/>
        <v/>
      </c>
      <c r="MC29" s="83" t="str">
        <f t="shared" ca="1" si="307"/>
        <v/>
      </c>
      <c r="MD29" s="79" t="str">
        <f t="shared" ca="1" si="837"/>
        <v/>
      </c>
      <c r="ME29" s="50" t="str">
        <f t="shared" ref="ME29" ca="1" si="966">IFERROR((VLOOKUP($B29,INDIRECT("'"&amp;TEXT(MD$5,"dd-mm-yy")&amp;"'!$B$8:$AI$1000"),13,0)=$G$6)*1,"")</f>
        <v/>
      </c>
      <c r="MF29" s="81" t="str">
        <f t="shared" ca="1" si="309"/>
        <v/>
      </c>
      <c r="MG29" s="81" t="str">
        <f t="shared" ca="1" si="310"/>
        <v/>
      </c>
      <c r="MH29" s="81" t="str">
        <f t="shared" ca="1" si="311"/>
        <v/>
      </c>
      <c r="MI29" s="81" t="str">
        <f t="shared" ca="1" si="312"/>
        <v/>
      </c>
      <c r="MJ29" s="81" t="str">
        <f t="shared" ca="1" si="313"/>
        <v/>
      </c>
      <c r="MK29" s="81" t="str">
        <f t="shared" ca="1" si="314"/>
        <v/>
      </c>
      <c r="ML29" s="81" t="str">
        <f t="shared" ca="1" si="315"/>
        <v/>
      </c>
      <c r="MM29" s="81" t="str">
        <f t="shared" ca="1" si="316"/>
        <v/>
      </c>
      <c r="MN29" s="51" t="str">
        <f t="shared" ca="1" si="317"/>
        <v/>
      </c>
      <c r="MO29" s="80" t="str">
        <f t="shared" ca="1" si="318"/>
        <v/>
      </c>
      <c r="MP29" s="82" t="str">
        <f t="shared" ca="1" si="319"/>
        <v/>
      </c>
      <c r="MQ29" s="83" t="str">
        <f t="shared" ca="1" si="320"/>
        <v/>
      </c>
      <c r="MR29" s="79" t="str">
        <f t="shared" ca="1" si="837"/>
        <v/>
      </c>
      <c r="MS29" s="50" t="str">
        <f t="shared" ref="MS29" ca="1" si="967">IFERROR((VLOOKUP($B29,INDIRECT("'"&amp;TEXT(MR$5,"dd-mm-yy")&amp;"'!$B$8:$AI$1000"),13,0)=$G$6)*1,"")</f>
        <v/>
      </c>
      <c r="MT29" s="81" t="str">
        <f t="shared" ca="1" si="322"/>
        <v/>
      </c>
      <c r="MU29" s="81" t="str">
        <f t="shared" ca="1" si="323"/>
        <v/>
      </c>
      <c r="MV29" s="81" t="str">
        <f t="shared" ca="1" si="324"/>
        <v/>
      </c>
      <c r="MW29" s="81" t="str">
        <f t="shared" ca="1" si="325"/>
        <v/>
      </c>
      <c r="MX29" s="81" t="str">
        <f t="shared" ca="1" si="326"/>
        <v/>
      </c>
      <c r="MY29" s="81" t="str">
        <f t="shared" ca="1" si="327"/>
        <v/>
      </c>
      <c r="MZ29" s="81" t="str">
        <f t="shared" ca="1" si="328"/>
        <v/>
      </c>
      <c r="NA29" s="81" t="str">
        <f t="shared" ca="1" si="329"/>
        <v/>
      </c>
      <c r="NB29" s="51" t="str">
        <f t="shared" ca="1" si="330"/>
        <v/>
      </c>
      <c r="NC29" s="80" t="str">
        <f t="shared" ca="1" si="331"/>
        <v/>
      </c>
      <c r="ND29" s="82" t="str">
        <f t="shared" ca="1" si="332"/>
        <v/>
      </c>
      <c r="NE29" s="83" t="str">
        <f t="shared" ca="1" si="333"/>
        <v/>
      </c>
      <c r="NF29" s="79" t="str">
        <f t="shared" ca="1" si="814"/>
        <v/>
      </c>
      <c r="NG29" s="50" t="str">
        <f t="shared" ref="NG29" ca="1" si="968">IFERROR((VLOOKUP($B29,INDIRECT("'"&amp;TEXT(NF$5,"dd-mm-yy")&amp;"'!$B$8:$AI$1000"),13,0)=$G$6)*1,"")</f>
        <v/>
      </c>
      <c r="NH29" s="81" t="str">
        <f t="shared" ca="1" si="335"/>
        <v/>
      </c>
      <c r="NI29" s="81" t="str">
        <f t="shared" ca="1" si="336"/>
        <v/>
      </c>
      <c r="NJ29" s="81" t="str">
        <f t="shared" ca="1" si="337"/>
        <v/>
      </c>
      <c r="NK29" s="81" t="str">
        <f t="shared" ca="1" si="338"/>
        <v/>
      </c>
      <c r="NL29" s="81" t="str">
        <f t="shared" ca="1" si="339"/>
        <v/>
      </c>
      <c r="NM29" s="81" t="str">
        <f t="shared" ca="1" si="340"/>
        <v/>
      </c>
      <c r="NN29" s="81" t="str">
        <f t="shared" ca="1" si="341"/>
        <v/>
      </c>
      <c r="NO29" s="81" t="str">
        <f t="shared" ca="1" si="342"/>
        <v/>
      </c>
      <c r="NP29" s="51" t="str">
        <f t="shared" ca="1" si="343"/>
        <v/>
      </c>
      <c r="NQ29" s="80" t="str">
        <f t="shared" ca="1" si="344"/>
        <v/>
      </c>
      <c r="NR29" s="82" t="str">
        <f t="shared" ca="1" si="345"/>
        <v/>
      </c>
      <c r="NS29" s="83" t="str">
        <f t="shared" ca="1" si="346"/>
        <v/>
      </c>
      <c r="NT29" s="79" t="str">
        <f t="shared" ca="1" si="814"/>
        <v/>
      </c>
      <c r="NU29" s="50" t="str">
        <f t="shared" ref="NU29" ca="1" si="969">IFERROR((VLOOKUP($B29,INDIRECT("'"&amp;TEXT(NT$5,"dd-mm-yy")&amp;"'!$B$8:$AI$1000"),13,0)=$G$6)*1,"")</f>
        <v/>
      </c>
      <c r="NV29" s="81" t="str">
        <f t="shared" ca="1" si="349"/>
        <v/>
      </c>
      <c r="NW29" s="81" t="str">
        <f t="shared" ca="1" si="350"/>
        <v/>
      </c>
      <c r="NX29" s="81" t="str">
        <f t="shared" ca="1" si="351"/>
        <v/>
      </c>
      <c r="NY29" s="81" t="str">
        <f t="shared" ca="1" si="352"/>
        <v/>
      </c>
      <c r="NZ29" s="81" t="str">
        <f t="shared" ca="1" si="353"/>
        <v/>
      </c>
      <c r="OA29" s="81" t="str">
        <f t="shared" ca="1" si="354"/>
        <v/>
      </c>
      <c r="OB29" s="81" t="str">
        <f t="shared" ca="1" si="355"/>
        <v/>
      </c>
      <c r="OC29" s="81" t="str">
        <f t="shared" ca="1" si="356"/>
        <v/>
      </c>
      <c r="OD29" s="51" t="str">
        <f t="shared" ca="1" si="357"/>
        <v/>
      </c>
      <c r="OE29" s="80" t="str">
        <f t="shared" ca="1" si="358"/>
        <v/>
      </c>
      <c r="OF29" s="82" t="str">
        <f t="shared" ca="1" si="359"/>
        <v/>
      </c>
      <c r="OG29" s="83" t="str">
        <f t="shared" ca="1" si="360"/>
        <v/>
      </c>
      <c r="OH29" s="79" t="str">
        <f t="shared" ca="1" si="814"/>
        <v/>
      </c>
      <c r="OI29" s="50" t="str">
        <f t="shared" ref="OI29" ca="1" si="970">IFERROR((VLOOKUP($B29,INDIRECT("'"&amp;TEXT(OH$5,"dd-mm-yy")&amp;"'!$B$8:$AI$1000"),13,0)=$G$6)*1,"")</f>
        <v/>
      </c>
      <c r="OJ29" s="81" t="str">
        <f t="shared" ca="1" si="362"/>
        <v/>
      </c>
      <c r="OK29" s="81" t="str">
        <f t="shared" ca="1" si="363"/>
        <v/>
      </c>
      <c r="OL29" s="81" t="str">
        <f t="shared" ca="1" si="364"/>
        <v/>
      </c>
      <c r="OM29" s="81" t="str">
        <f t="shared" ca="1" si="365"/>
        <v/>
      </c>
      <c r="ON29" s="81" t="str">
        <f t="shared" ca="1" si="366"/>
        <v/>
      </c>
      <c r="OO29" s="81" t="str">
        <f t="shared" ca="1" si="367"/>
        <v/>
      </c>
      <c r="OP29" s="81" t="str">
        <f t="shared" ca="1" si="368"/>
        <v/>
      </c>
      <c r="OQ29" s="81" t="str">
        <f t="shared" ca="1" si="369"/>
        <v/>
      </c>
      <c r="OR29" s="51" t="str">
        <f t="shared" ca="1" si="370"/>
        <v/>
      </c>
      <c r="OS29" s="80" t="str">
        <f t="shared" ca="1" si="371"/>
        <v/>
      </c>
      <c r="OT29" s="82" t="str">
        <f t="shared" ca="1" si="372"/>
        <v/>
      </c>
      <c r="OU29" s="83" t="str">
        <f t="shared" ca="1" si="373"/>
        <v/>
      </c>
      <c r="OV29" s="79" t="str">
        <f t="shared" ca="1" si="814"/>
        <v/>
      </c>
      <c r="OW29" s="50" t="str">
        <f t="shared" ref="OW29" ca="1" si="971">IFERROR((VLOOKUP($B29,INDIRECT("'"&amp;TEXT(OV$5,"dd-mm-yy")&amp;"'!$B$8:$AI$1000"),13,0)=$G$6)*1,"")</f>
        <v/>
      </c>
      <c r="OX29" s="81" t="str">
        <f t="shared" ca="1" si="375"/>
        <v/>
      </c>
      <c r="OY29" s="81" t="str">
        <f t="shared" ca="1" si="376"/>
        <v/>
      </c>
      <c r="OZ29" s="81" t="str">
        <f t="shared" ca="1" si="377"/>
        <v/>
      </c>
      <c r="PA29" s="81" t="str">
        <f t="shared" ca="1" si="378"/>
        <v/>
      </c>
      <c r="PB29" s="81" t="str">
        <f t="shared" ca="1" si="379"/>
        <v/>
      </c>
      <c r="PC29" s="81" t="str">
        <f t="shared" ca="1" si="380"/>
        <v/>
      </c>
      <c r="PD29" s="81" t="str">
        <f t="shared" ca="1" si="381"/>
        <v/>
      </c>
      <c r="PE29" s="81" t="str">
        <f t="shared" ca="1" si="382"/>
        <v/>
      </c>
      <c r="PF29" s="51" t="str">
        <f t="shared" ca="1" si="383"/>
        <v/>
      </c>
      <c r="PG29" s="80" t="str">
        <f t="shared" ca="1" si="384"/>
        <v/>
      </c>
      <c r="PH29" s="82" t="str">
        <f t="shared" ca="1" si="385"/>
        <v/>
      </c>
      <c r="PI29" s="83" t="str">
        <f t="shared" ca="1" si="386"/>
        <v/>
      </c>
      <c r="PJ29" s="79" t="str">
        <f t="shared" ca="1" si="814"/>
        <v/>
      </c>
      <c r="PK29" s="50" t="str">
        <f t="shared" ref="PK29" ca="1" si="972">IFERROR((VLOOKUP($B29,INDIRECT("'"&amp;TEXT(PJ$5,"dd-mm-yy")&amp;"'!$B$8:$AI$1000"),13,0)=$G$6)*1,"")</f>
        <v/>
      </c>
      <c r="PL29" s="81" t="str">
        <f t="shared" ca="1" si="388"/>
        <v/>
      </c>
      <c r="PM29" s="81" t="str">
        <f t="shared" ca="1" si="389"/>
        <v/>
      </c>
      <c r="PN29" s="81" t="str">
        <f t="shared" ca="1" si="390"/>
        <v/>
      </c>
      <c r="PO29" s="81" t="str">
        <f t="shared" ca="1" si="391"/>
        <v/>
      </c>
      <c r="PP29" s="81" t="str">
        <f t="shared" ca="1" si="392"/>
        <v/>
      </c>
      <c r="PQ29" s="81" t="str">
        <f t="shared" ca="1" si="393"/>
        <v/>
      </c>
      <c r="PR29" s="81" t="str">
        <f t="shared" ca="1" si="394"/>
        <v/>
      </c>
      <c r="PS29" s="81" t="str">
        <f t="shared" ca="1" si="395"/>
        <v/>
      </c>
      <c r="PT29" s="51" t="str">
        <f t="shared" ca="1" si="396"/>
        <v/>
      </c>
      <c r="PU29" s="80" t="str">
        <f t="shared" ca="1" si="397"/>
        <v/>
      </c>
      <c r="PV29" s="82" t="str">
        <f t="shared" ca="1" si="398"/>
        <v/>
      </c>
      <c r="PW29" s="83" t="str">
        <f t="shared" ca="1" si="399"/>
        <v/>
      </c>
      <c r="PX29" s="79" t="str">
        <f t="shared" ca="1" si="820"/>
        <v/>
      </c>
      <c r="PY29" s="50" t="str">
        <f t="shared" ref="PY29" ca="1" si="973">IFERROR((VLOOKUP($B29,INDIRECT("'"&amp;TEXT(PX$5,"dd-mm-yy")&amp;"'!$B$8:$AI$1000"),13,0)=$G$6)*1,"")</f>
        <v/>
      </c>
      <c r="PZ29" s="81" t="str">
        <f t="shared" ca="1" si="401"/>
        <v/>
      </c>
      <c r="QA29" s="81" t="str">
        <f t="shared" ca="1" si="402"/>
        <v/>
      </c>
      <c r="QB29" s="81" t="str">
        <f t="shared" ca="1" si="403"/>
        <v/>
      </c>
      <c r="QC29" s="81" t="str">
        <f t="shared" ca="1" si="404"/>
        <v/>
      </c>
      <c r="QD29" s="81" t="str">
        <f t="shared" ca="1" si="405"/>
        <v/>
      </c>
      <c r="QE29" s="81" t="str">
        <f t="shared" ca="1" si="406"/>
        <v/>
      </c>
      <c r="QF29" s="81" t="str">
        <f t="shared" ca="1" si="407"/>
        <v/>
      </c>
      <c r="QG29" s="81" t="str">
        <f t="shared" ca="1" si="408"/>
        <v/>
      </c>
      <c r="QH29" s="51" t="str">
        <f t="shared" ca="1" si="409"/>
        <v/>
      </c>
      <c r="QI29" s="80" t="str">
        <f t="shared" ca="1" si="410"/>
        <v/>
      </c>
      <c r="QJ29" s="82" t="str">
        <f t="shared" ca="1" si="411"/>
        <v/>
      </c>
      <c r="QK29" s="83" t="str">
        <f t="shared" ca="1" si="412"/>
        <v/>
      </c>
    </row>
    <row r="30" spans="2:453" ht="14.45" customHeight="1" x14ac:dyDescent="0.3">
      <c r="B30" s="72" t="str">
        <f>Colaboradores!B28</f>
        <v>1933</v>
      </c>
      <c r="C30" s="71" t="str">
        <f>Colaboradores!C28</f>
        <v>Castillo Aguilar, Manuel</v>
      </c>
      <c r="D30" s="90">
        <f t="shared" ca="1" si="0"/>
        <v>0</v>
      </c>
      <c r="E30" s="91">
        <f t="shared" ca="1" si="1"/>
        <v>0</v>
      </c>
      <c r="F30" s="54" t="str">
        <f t="shared" ca="1" si="790"/>
        <v/>
      </c>
      <c r="G30" s="52" t="str">
        <f t="shared" ca="1" si="790"/>
        <v/>
      </c>
      <c r="H30" s="81" t="str">
        <f t="shared" ca="1" si="790"/>
        <v/>
      </c>
      <c r="I30" s="81" t="str">
        <f t="shared" ca="1" si="790"/>
        <v/>
      </c>
      <c r="J30" s="81" t="str">
        <f t="shared" ca="1" si="790"/>
        <v/>
      </c>
      <c r="K30" s="81" t="str">
        <f t="shared" ca="1" si="790"/>
        <v/>
      </c>
      <c r="L30" s="81" t="str">
        <f t="shared" ca="1" si="790"/>
        <v/>
      </c>
      <c r="M30" s="81" t="str">
        <f t="shared" ca="1" si="790"/>
        <v/>
      </c>
      <c r="N30" s="81" t="str">
        <f t="shared" ca="1" si="790"/>
        <v/>
      </c>
      <c r="O30" s="81" t="str">
        <f t="shared" ca="1" si="790"/>
        <v/>
      </c>
      <c r="P30" s="53" t="str">
        <f t="shared" ca="1" si="790"/>
        <v/>
      </c>
      <c r="Q30" s="28" t="str">
        <f t="shared" ca="1" si="790"/>
        <v/>
      </c>
      <c r="R30" s="82" t="str">
        <f t="shared" ca="1" si="790"/>
        <v/>
      </c>
      <c r="S30" s="83" t="str">
        <f t="shared" ca="1" si="790"/>
        <v/>
      </c>
      <c r="T30" s="79" t="str">
        <f t="shared" ca="1" si="3"/>
        <v/>
      </c>
      <c r="U30" s="50" t="str">
        <f t="shared" ca="1" si="4"/>
        <v/>
      </c>
      <c r="V30" s="81" t="str">
        <f t="shared" ca="1" si="5"/>
        <v/>
      </c>
      <c r="W30" s="81" t="str">
        <f t="shared" ca="1" si="6"/>
        <v/>
      </c>
      <c r="X30" s="81" t="str">
        <f t="shared" ca="1" si="7"/>
        <v/>
      </c>
      <c r="Y30" s="81" t="str">
        <f t="shared" ca="1" si="8"/>
        <v/>
      </c>
      <c r="Z30" s="81" t="str">
        <f t="shared" ca="1" si="9"/>
        <v/>
      </c>
      <c r="AA30" s="81" t="str">
        <f t="shared" ca="1" si="10"/>
        <v/>
      </c>
      <c r="AB30" s="81" t="str">
        <f t="shared" ca="1" si="11"/>
        <v/>
      </c>
      <c r="AC30" s="81" t="str">
        <f t="shared" ca="1" si="12"/>
        <v/>
      </c>
      <c r="AD30" s="51" t="str">
        <f t="shared" ca="1" si="13"/>
        <v/>
      </c>
      <c r="AE30" s="80" t="str">
        <f t="shared" ca="1" si="14"/>
        <v/>
      </c>
      <c r="AF30" s="82" t="str">
        <f t="shared" ca="1" si="15"/>
        <v/>
      </c>
      <c r="AG30" s="83" t="str">
        <f t="shared" ca="1" si="16"/>
        <v/>
      </c>
      <c r="AH30" s="79" t="str">
        <f t="shared" ca="1" si="17"/>
        <v/>
      </c>
      <c r="AI30" s="50" t="str">
        <f t="shared" ca="1" si="18"/>
        <v/>
      </c>
      <c r="AJ30" s="81" t="str">
        <f t="shared" ca="1" si="19"/>
        <v/>
      </c>
      <c r="AK30" s="81" t="str">
        <f t="shared" ca="1" si="20"/>
        <v/>
      </c>
      <c r="AL30" s="81" t="str">
        <f t="shared" ca="1" si="21"/>
        <v/>
      </c>
      <c r="AM30" s="81" t="str">
        <f t="shared" ca="1" si="22"/>
        <v/>
      </c>
      <c r="AN30" s="81" t="str">
        <f t="shared" ca="1" si="23"/>
        <v/>
      </c>
      <c r="AO30" s="81" t="str">
        <f t="shared" ca="1" si="24"/>
        <v/>
      </c>
      <c r="AP30" s="81" t="str">
        <f t="shared" ca="1" si="25"/>
        <v/>
      </c>
      <c r="AQ30" s="81" t="str">
        <f t="shared" ca="1" si="26"/>
        <v/>
      </c>
      <c r="AR30" s="51" t="str">
        <f t="shared" ca="1" si="27"/>
        <v/>
      </c>
      <c r="AS30" s="80" t="str">
        <f t="shared" ca="1" si="28"/>
        <v/>
      </c>
      <c r="AT30" s="82" t="str">
        <f t="shared" ca="1" si="29"/>
        <v/>
      </c>
      <c r="AU30" s="83" t="str">
        <f t="shared" ca="1" si="30"/>
        <v/>
      </c>
      <c r="AV30" s="79" t="str">
        <f t="shared" ca="1" si="31"/>
        <v/>
      </c>
      <c r="AW30" s="50" t="str">
        <f t="shared" ca="1" si="32"/>
        <v/>
      </c>
      <c r="AX30" s="81" t="str">
        <f t="shared" ca="1" si="33"/>
        <v/>
      </c>
      <c r="AY30" s="81" t="str">
        <f t="shared" ca="1" si="34"/>
        <v/>
      </c>
      <c r="AZ30" s="81" t="str">
        <f t="shared" ca="1" si="35"/>
        <v/>
      </c>
      <c r="BA30" s="81" t="str">
        <f t="shared" ca="1" si="36"/>
        <v/>
      </c>
      <c r="BB30" s="81" t="str">
        <f t="shared" ca="1" si="37"/>
        <v/>
      </c>
      <c r="BC30" s="81" t="str">
        <f t="shared" ca="1" si="38"/>
        <v/>
      </c>
      <c r="BD30" s="81" t="str">
        <f t="shared" ca="1" si="39"/>
        <v/>
      </c>
      <c r="BE30" s="81" t="str">
        <f t="shared" ca="1" si="40"/>
        <v/>
      </c>
      <c r="BF30" s="51" t="str">
        <f t="shared" ca="1" si="41"/>
        <v/>
      </c>
      <c r="BG30" s="80" t="str">
        <f t="shared" ca="1" si="42"/>
        <v/>
      </c>
      <c r="BH30" s="82" t="str">
        <f t="shared" ca="1" si="43"/>
        <v/>
      </c>
      <c r="BI30" s="83" t="str">
        <f t="shared" ca="1" si="44"/>
        <v/>
      </c>
      <c r="BJ30" s="79" t="str">
        <f t="shared" ca="1" si="791"/>
        <v/>
      </c>
      <c r="BK30" s="50" t="str">
        <f t="shared" ca="1" si="792"/>
        <v/>
      </c>
      <c r="BL30" s="81" t="str">
        <f t="shared" ca="1" si="47"/>
        <v/>
      </c>
      <c r="BM30" s="81" t="str">
        <f t="shared" ca="1" si="48"/>
        <v/>
      </c>
      <c r="BN30" s="81" t="str">
        <f t="shared" ca="1" si="49"/>
        <v/>
      </c>
      <c r="BO30" s="81" t="str">
        <f t="shared" ca="1" si="50"/>
        <v/>
      </c>
      <c r="BP30" s="81" t="str">
        <f t="shared" ca="1" si="51"/>
        <v/>
      </c>
      <c r="BQ30" s="81" t="str">
        <f t="shared" ca="1" si="52"/>
        <v/>
      </c>
      <c r="BR30" s="81" t="str">
        <f t="shared" ca="1" si="53"/>
        <v/>
      </c>
      <c r="BS30" s="81" t="str">
        <f t="shared" ca="1" si="54"/>
        <v/>
      </c>
      <c r="BT30" s="51" t="str">
        <f t="shared" ca="1" si="55"/>
        <v/>
      </c>
      <c r="BU30" s="80" t="str">
        <f t="shared" ca="1" si="56"/>
        <v/>
      </c>
      <c r="BV30" s="82" t="str">
        <f t="shared" ca="1" si="57"/>
        <v/>
      </c>
      <c r="BW30" s="83" t="str">
        <f t="shared" ca="1" si="58"/>
        <v/>
      </c>
      <c r="BX30" s="79" t="str">
        <f t="shared" ca="1" si="791"/>
        <v/>
      </c>
      <c r="BY30" s="50" t="str">
        <f t="shared" ca="1" si="792"/>
        <v/>
      </c>
      <c r="BZ30" s="81" t="str">
        <f t="shared" ca="1" si="59"/>
        <v/>
      </c>
      <c r="CA30" s="81" t="str">
        <f t="shared" ca="1" si="60"/>
        <v/>
      </c>
      <c r="CB30" s="81" t="str">
        <f t="shared" ca="1" si="61"/>
        <v/>
      </c>
      <c r="CC30" s="81" t="str">
        <f t="shared" ca="1" si="62"/>
        <v/>
      </c>
      <c r="CD30" s="81" t="str">
        <f t="shared" ca="1" si="63"/>
        <v/>
      </c>
      <c r="CE30" s="81" t="str">
        <f t="shared" ca="1" si="64"/>
        <v/>
      </c>
      <c r="CF30" s="81" t="str">
        <f t="shared" ca="1" si="65"/>
        <v/>
      </c>
      <c r="CG30" s="81" t="str">
        <f t="shared" ca="1" si="66"/>
        <v/>
      </c>
      <c r="CH30" s="51" t="str">
        <f t="shared" ca="1" si="67"/>
        <v/>
      </c>
      <c r="CI30" s="80" t="str">
        <f t="shared" ca="1" si="68"/>
        <v/>
      </c>
      <c r="CJ30" s="82" t="str">
        <f t="shared" ca="1" si="69"/>
        <v/>
      </c>
      <c r="CK30" s="83" t="str">
        <f t="shared" ca="1" si="70"/>
        <v/>
      </c>
      <c r="CL30" s="79" t="str">
        <f t="shared" ca="1" si="791"/>
        <v/>
      </c>
      <c r="CM30" s="50" t="str">
        <f t="shared" ca="1" si="792"/>
        <v/>
      </c>
      <c r="CN30" s="81" t="str">
        <f t="shared" ca="1" si="71"/>
        <v/>
      </c>
      <c r="CO30" s="81" t="str">
        <f t="shared" ca="1" si="72"/>
        <v/>
      </c>
      <c r="CP30" s="81" t="str">
        <f t="shared" ca="1" si="73"/>
        <v/>
      </c>
      <c r="CQ30" s="81" t="str">
        <f t="shared" ca="1" si="74"/>
        <v/>
      </c>
      <c r="CR30" s="81" t="str">
        <f t="shared" ca="1" si="75"/>
        <v/>
      </c>
      <c r="CS30" s="81" t="str">
        <f t="shared" ca="1" si="76"/>
        <v/>
      </c>
      <c r="CT30" s="81" t="str">
        <f t="shared" ca="1" si="77"/>
        <v/>
      </c>
      <c r="CU30" s="81" t="str">
        <f t="shared" ca="1" si="78"/>
        <v/>
      </c>
      <c r="CV30" s="51" t="str">
        <f t="shared" ca="1" si="79"/>
        <v/>
      </c>
      <c r="CW30" s="80" t="str">
        <f t="shared" ca="1" si="80"/>
        <v/>
      </c>
      <c r="CX30" s="82" t="str">
        <f t="shared" ca="1" si="81"/>
        <v/>
      </c>
      <c r="CY30" s="83" t="str">
        <f t="shared" ca="1" si="82"/>
        <v/>
      </c>
      <c r="CZ30" s="79" t="str">
        <f t="shared" ca="1" si="794"/>
        <v/>
      </c>
      <c r="DA30" s="50" t="str">
        <f t="shared" ref="DA30" ca="1" si="974">IFERROR((VLOOKUP($B30,INDIRECT("'"&amp;TEXT(CZ$5,"dd-mm-yy")&amp;"'!$B$8:$AI$1000"),13,0)=$G$6)*1,"")</f>
        <v/>
      </c>
      <c r="DB30" s="81" t="str">
        <f t="shared" ca="1" si="84"/>
        <v/>
      </c>
      <c r="DC30" s="81" t="str">
        <f t="shared" ca="1" si="85"/>
        <v/>
      </c>
      <c r="DD30" s="81" t="str">
        <f t="shared" ca="1" si="86"/>
        <v/>
      </c>
      <c r="DE30" s="81" t="str">
        <f t="shared" ca="1" si="87"/>
        <v/>
      </c>
      <c r="DF30" s="81" t="str">
        <f t="shared" ca="1" si="88"/>
        <v/>
      </c>
      <c r="DG30" s="81" t="str">
        <f t="shared" ca="1" si="89"/>
        <v/>
      </c>
      <c r="DH30" s="81" t="str">
        <f t="shared" ca="1" si="90"/>
        <v/>
      </c>
      <c r="DI30" s="81" t="str">
        <f t="shared" ca="1" si="91"/>
        <v/>
      </c>
      <c r="DJ30" s="51" t="str">
        <f t="shared" ca="1" si="92"/>
        <v/>
      </c>
      <c r="DK30" s="80" t="str">
        <f t="shared" ca="1" si="93"/>
        <v/>
      </c>
      <c r="DL30" s="82" t="str">
        <f t="shared" ca="1" si="94"/>
        <v/>
      </c>
      <c r="DM30" s="83" t="str">
        <f t="shared" ca="1" si="95"/>
        <v/>
      </c>
      <c r="DN30" s="79" t="str">
        <f t="shared" ca="1" si="794"/>
        <v/>
      </c>
      <c r="DO30" s="50" t="str">
        <f t="shared" ref="DO30" ca="1" si="975">IFERROR((VLOOKUP($B30,INDIRECT("'"&amp;TEXT(DN$5,"dd-mm-yy")&amp;"'!$B$8:$AI$1000"),13,0)=$G$6)*1,"")</f>
        <v/>
      </c>
      <c r="DP30" s="81" t="str">
        <f t="shared" ca="1" si="98"/>
        <v/>
      </c>
      <c r="DQ30" s="81" t="str">
        <f t="shared" ca="1" si="99"/>
        <v/>
      </c>
      <c r="DR30" s="81" t="str">
        <f t="shared" ca="1" si="100"/>
        <v/>
      </c>
      <c r="DS30" s="81" t="str">
        <f t="shared" ca="1" si="101"/>
        <v/>
      </c>
      <c r="DT30" s="81" t="str">
        <f t="shared" ca="1" si="102"/>
        <v/>
      </c>
      <c r="DU30" s="81" t="str">
        <f t="shared" ca="1" si="103"/>
        <v/>
      </c>
      <c r="DV30" s="81" t="str">
        <f t="shared" ca="1" si="104"/>
        <v/>
      </c>
      <c r="DW30" s="81" t="str">
        <f t="shared" ca="1" si="105"/>
        <v/>
      </c>
      <c r="DX30" s="51" t="str">
        <f t="shared" ca="1" si="106"/>
        <v/>
      </c>
      <c r="DY30" s="80" t="str">
        <f t="shared" ca="1" si="107"/>
        <v/>
      </c>
      <c r="DZ30" s="82" t="str">
        <f t="shared" ca="1" si="108"/>
        <v/>
      </c>
      <c r="EA30" s="83" t="str">
        <f t="shared" ca="1" si="109"/>
        <v/>
      </c>
      <c r="EB30" s="79" t="str">
        <f t="shared" ca="1" si="794"/>
        <v/>
      </c>
      <c r="EC30" s="50" t="str">
        <f t="shared" ref="EC30" ca="1" si="976">IFERROR((VLOOKUP($B30,INDIRECT("'"&amp;TEXT(EB$5,"dd-mm-yy")&amp;"'!$B$8:$AI$1000"),13,0)=$G$6)*1,"")</f>
        <v/>
      </c>
      <c r="ED30" s="81" t="str">
        <f t="shared" ca="1" si="111"/>
        <v/>
      </c>
      <c r="EE30" s="81" t="str">
        <f t="shared" ca="1" si="112"/>
        <v/>
      </c>
      <c r="EF30" s="81" t="str">
        <f t="shared" ca="1" si="113"/>
        <v/>
      </c>
      <c r="EG30" s="81" t="str">
        <f t="shared" ca="1" si="114"/>
        <v/>
      </c>
      <c r="EH30" s="81" t="str">
        <f t="shared" ca="1" si="115"/>
        <v/>
      </c>
      <c r="EI30" s="81" t="str">
        <f t="shared" ca="1" si="116"/>
        <v/>
      </c>
      <c r="EJ30" s="81" t="str">
        <f t="shared" ca="1" si="117"/>
        <v/>
      </c>
      <c r="EK30" s="81" t="str">
        <f t="shared" ca="1" si="118"/>
        <v/>
      </c>
      <c r="EL30" s="51" t="str">
        <f t="shared" ca="1" si="119"/>
        <v/>
      </c>
      <c r="EM30" s="80" t="str">
        <f t="shared" ca="1" si="120"/>
        <v/>
      </c>
      <c r="EN30" s="82" t="str">
        <f t="shared" ca="1" si="121"/>
        <v/>
      </c>
      <c r="EO30" s="83" t="str">
        <f t="shared" ca="1" si="122"/>
        <v/>
      </c>
      <c r="EP30" s="79" t="str">
        <f t="shared" ca="1" si="794"/>
        <v/>
      </c>
      <c r="EQ30" s="50" t="str">
        <f t="shared" ref="EQ30" ca="1" si="977">IFERROR((VLOOKUP($B30,INDIRECT("'"&amp;TEXT(EP$5,"dd-mm-yy")&amp;"'!$B$8:$AI$1000"),13,0)=$G$6)*1,"")</f>
        <v/>
      </c>
      <c r="ER30" s="81" t="str">
        <f t="shared" ca="1" si="124"/>
        <v/>
      </c>
      <c r="ES30" s="81" t="str">
        <f t="shared" ca="1" si="125"/>
        <v/>
      </c>
      <c r="ET30" s="81" t="str">
        <f t="shared" ca="1" si="126"/>
        <v/>
      </c>
      <c r="EU30" s="81" t="str">
        <f t="shared" ca="1" si="127"/>
        <v/>
      </c>
      <c r="EV30" s="81" t="str">
        <f t="shared" ca="1" si="128"/>
        <v/>
      </c>
      <c r="EW30" s="81" t="str">
        <f t="shared" ca="1" si="129"/>
        <v/>
      </c>
      <c r="EX30" s="81" t="str">
        <f t="shared" ca="1" si="130"/>
        <v/>
      </c>
      <c r="EY30" s="81" t="str">
        <f t="shared" ca="1" si="131"/>
        <v/>
      </c>
      <c r="EZ30" s="51" t="str">
        <f t="shared" ca="1" si="132"/>
        <v/>
      </c>
      <c r="FA30" s="80" t="str">
        <f t="shared" ca="1" si="133"/>
        <v/>
      </c>
      <c r="FB30" s="82" t="str">
        <f t="shared" ca="1" si="134"/>
        <v/>
      </c>
      <c r="FC30" s="83" t="str">
        <f t="shared" ca="1" si="135"/>
        <v/>
      </c>
      <c r="FD30" s="79" t="str">
        <f t="shared" ca="1" si="826"/>
        <v/>
      </c>
      <c r="FE30" s="50" t="str">
        <f t="shared" ref="FE30" ca="1" si="978">IFERROR((VLOOKUP($B30,INDIRECT("'"&amp;TEXT(FD$5,"dd-mm-yy")&amp;"'!$B$8:$AI$1000"),13,0)=$G$6)*1,"")</f>
        <v/>
      </c>
      <c r="FF30" s="81" t="str">
        <f t="shared" ca="1" si="137"/>
        <v/>
      </c>
      <c r="FG30" s="81" t="str">
        <f t="shared" ca="1" si="138"/>
        <v/>
      </c>
      <c r="FH30" s="81" t="str">
        <f t="shared" ca="1" si="139"/>
        <v/>
      </c>
      <c r="FI30" s="81" t="str">
        <f t="shared" ca="1" si="140"/>
        <v/>
      </c>
      <c r="FJ30" s="81" t="str">
        <f t="shared" ca="1" si="141"/>
        <v/>
      </c>
      <c r="FK30" s="81" t="str">
        <f t="shared" ca="1" si="142"/>
        <v/>
      </c>
      <c r="FL30" s="81" t="str">
        <f t="shared" ca="1" si="143"/>
        <v/>
      </c>
      <c r="FM30" s="81" t="str">
        <f t="shared" ca="1" si="144"/>
        <v/>
      </c>
      <c r="FN30" s="51" t="str">
        <f t="shared" ca="1" si="145"/>
        <v/>
      </c>
      <c r="FO30" s="80" t="str">
        <f t="shared" ca="1" si="146"/>
        <v/>
      </c>
      <c r="FP30" s="82" t="str">
        <f t="shared" ca="1" si="147"/>
        <v/>
      </c>
      <c r="FQ30" s="83" t="str">
        <f t="shared" ca="1" si="148"/>
        <v/>
      </c>
      <c r="FR30" s="79" t="str">
        <f t="shared" ca="1" si="826"/>
        <v/>
      </c>
      <c r="FS30" s="50" t="str">
        <f t="shared" ref="FS30" ca="1" si="979">IFERROR((VLOOKUP($B30,INDIRECT("'"&amp;TEXT(FR$5,"dd-mm-yy")&amp;"'!$B$8:$AI$1000"),13,0)=$G$6)*1,"")</f>
        <v/>
      </c>
      <c r="FT30" s="81" t="str">
        <f t="shared" ca="1" si="151"/>
        <v/>
      </c>
      <c r="FU30" s="81" t="str">
        <f t="shared" ca="1" si="152"/>
        <v/>
      </c>
      <c r="FV30" s="81" t="str">
        <f t="shared" ca="1" si="153"/>
        <v/>
      </c>
      <c r="FW30" s="81" t="str">
        <f t="shared" ca="1" si="154"/>
        <v/>
      </c>
      <c r="FX30" s="81" t="str">
        <f t="shared" ca="1" si="155"/>
        <v/>
      </c>
      <c r="FY30" s="81" t="str">
        <f t="shared" ca="1" si="156"/>
        <v/>
      </c>
      <c r="FZ30" s="81" t="str">
        <f t="shared" ca="1" si="157"/>
        <v/>
      </c>
      <c r="GA30" s="81" t="str">
        <f t="shared" ca="1" si="158"/>
        <v/>
      </c>
      <c r="GB30" s="51" t="str">
        <f t="shared" ca="1" si="159"/>
        <v/>
      </c>
      <c r="GC30" s="80" t="str">
        <f t="shared" ca="1" si="160"/>
        <v/>
      </c>
      <c r="GD30" s="82" t="str">
        <f t="shared" ca="1" si="161"/>
        <v/>
      </c>
      <c r="GE30" s="83" t="str">
        <f t="shared" ca="1" si="162"/>
        <v/>
      </c>
      <c r="GF30" s="79" t="str">
        <f t="shared" ca="1" si="826"/>
        <v/>
      </c>
      <c r="GG30" s="50" t="str">
        <f t="shared" ref="GG30" ca="1" si="980">IFERROR((VLOOKUP($B30,INDIRECT("'"&amp;TEXT(GF$5,"dd-mm-yy")&amp;"'!$B$8:$AI$1000"),13,0)=$G$6)*1,"")</f>
        <v/>
      </c>
      <c r="GH30" s="81" t="str">
        <f t="shared" ca="1" si="164"/>
        <v/>
      </c>
      <c r="GI30" s="81" t="str">
        <f t="shared" ca="1" si="165"/>
        <v/>
      </c>
      <c r="GJ30" s="81" t="str">
        <f t="shared" ca="1" si="166"/>
        <v/>
      </c>
      <c r="GK30" s="81" t="str">
        <f t="shared" ca="1" si="167"/>
        <v/>
      </c>
      <c r="GL30" s="81" t="str">
        <f t="shared" ca="1" si="168"/>
        <v/>
      </c>
      <c r="GM30" s="81" t="str">
        <f t="shared" ca="1" si="169"/>
        <v/>
      </c>
      <c r="GN30" s="81" t="str">
        <f t="shared" ca="1" si="170"/>
        <v/>
      </c>
      <c r="GO30" s="81" t="str">
        <f t="shared" ca="1" si="171"/>
        <v/>
      </c>
      <c r="GP30" s="51" t="str">
        <f t="shared" ca="1" si="172"/>
        <v/>
      </c>
      <c r="GQ30" s="80" t="str">
        <f t="shared" ca="1" si="173"/>
        <v/>
      </c>
      <c r="GR30" s="82" t="str">
        <f t="shared" ca="1" si="174"/>
        <v/>
      </c>
      <c r="GS30" s="83" t="str">
        <f t="shared" ca="1" si="175"/>
        <v/>
      </c>
      <c r="GT30" s="79" t="str">
        <f t="shared" ca="1" si="826"/>
        <v/>
      </c>
      <c r="GU30" s="50" t="str">
        <f t="shared" ref="GU30" ca="1" si="981">IFERROR((VLOOKUP($B30,INDIRECT("'"&amp;TEXT(GT$5,"dd-mm-yy")&amp;"'!$B$8:$AI$1000"),13,0)=$G$6)*1,"")</f>
        <v/>
      </c>
      <c r="GV30" s="81" t="str">
        <f t="shared" ca="1" si="177"/>
        <v/>
      </c>
      <c r="GW30" s="81" t="str">
        <f t="shared" ca="1" si="178"/>
        <v/>
      </c>
      <c r="GX30" s="81" t="str">
        <f t="shared" ca="1" si="179"/>
        <v/>
      </c>
      <c r="GY30" s="81" t="str">
        <f t="shared" ca="1" si="180"/>
        <v/>
      </c>
      <c r="GZ30" s="81" t="str">
        <f t="shared" ca="1" si="181"/>
        <v/>
      </c>
      <c r="HA30" s="81" t="str">
        <f t="shared" ca="1" si="182"/>
        <v/>
      </c>
      <c r="HB30" s="81" t="str">
        <f t="shared" ca="1" si="183"/>
        <v/>
      </c>
      <c r="HC30" s="81" t="str">
        <f t="shared" ca="1" si="184"/>
        <v/>
      </c>
      <c r="HD30" s="51" t="str">
        <f t="shared" ca="1" si="185"/>
        <v/>
      </c>
      <c r="HE30" s="80" t="str">
        <f t="shared" ca="1" si="186"/>
        <v/>
      </c>
      <c r="HF30" s="82" t="str">
        <f t="shared" ca="1" si="187"/>
        <v/>
      </c>
      <c r="HG30" s="83" t="str">
        <f t="shared" ca="1" si="188"/>
        <v/>
      </c>
      <c r="HH30" s="79" t="str">
        <f t="shared" ca="1" si="826"/>
        <v/>
      </c>
      <c r="HI30" s="50" t="str">
        <f t="shared" ref="HI30" ca="1" si="982">IFERROR((VLOOKUP($B30,INDIRECT("'"&amp;TEXT(HH$5,"dd-mm-yy")&amp;"'!$B$8:$AI$1000"),13,0)=$G$6)*1,"")</f>
        <v/>
      </c>
      <c r="HJ30" s="81" t="str">
        <f t="shared" ca="1" si="190"/>
        <v/>
      </c>
      <c r="HK30" s="81" t="str">
        <f t="shared" ca="1" si="191"/>
        <v/>
      </c>
      <c r="HL30" s="81" t="str">
        <f t="shared" ca="1" si="192"/>
        <v/>
      </c>
      <c r="HM30" s="81" t="str">
        <f t="shared" ca="1" si="193"/>
        <v/>
      </c>
      <c r="HN30" s="81" t="str">
        <f t="shared" ca="1" si="194"/>
        <v/>
      </c>
      <c r="HO30" s="81" t="str">
        <f t="shared" ca="1" si="195"/>
        <v/>
      </c>
      <c r="HP30" s="81" t="str">
        <f t="shared" ca="1" si="196"/>
        <v/>
      </c>
      <c r="HQ30" s="81" t="str">
        <f t="shared" ca="1" si="197"/>
        <v/>
      </c>
      <c r="HR30" s="51" t="str">
        <f t="shared" ca="1" si="198"/>
        <v/>
      </c>
      <c r="HS30" s="80" t="str">
        <f t="shared" ca="1" si="199"/>
        <v/>
      </c>
      <c r="HT30" s="82" t="str">
        <f t="shared" ca="1" si="200"/>
        <v/>
      </c>
      <c r="HU30" s="83" t="str">
        <f t="shared" ca="1" si="201"/>
        <v/>
      </c>
      <c r="HV30" s="79" t="str">
        <f t="shared" ca="1" si="803"/>
        <v/>
      </c>
      <c r="HW30" s="50" t="str">
        <f t="shared" ref="HW30" ca="1" si="983">IFERROR((VLOOKUP($B30,INDIRECT("'"&amp;TEXT(HV$5,"dd-mm-yy")&amp;"'!$B$8:$AI$1000"),13,0)=$G$6)*1,"")</f>
        <v/>
      </c>
      <c r="HX30" s="81" t="str">
        <f t="shared" ca="1" si="203"/>
        <v/>
      </c>
      <c r="HY30" s="81" t="str">
        <f t="shared" ca="1" si="204"/>
        <v/>
      </c>
      <c r="HZ30" s="81" t="str">
        <f t="shared" ca="1" si="205"/>
        <v/>
      </c>
      <c r="IA30" s="81" t="str">
        <f t="shared" ca="1" si="206"/>
        <v/>
      </c>
      <c r="IB30" s="81" t="str">
        <f t="shared" ca="1" si="207"/>
        <v/>
      </c>
      <c r="IC30" s="81" t="str">
        <f t="shared" ca="1" si="208"/>
        <v/>
      </c>
      <c r="ID30" s="81" t="str">
        <f t="shared" ca="1" si="209"/>
        <v/>
      </c>
      <c r="IE30" s="81" t="str">
        <f t="shared" ca="1" si="210"/>
        <v/>
      </c>
      <c r="IF30" s="51" t="str">
        <f t="shared" ca="1" si="211"/>
        <v/>
      </c>
      <c r="IG30" s="80" t="str">
        <f t="shared" ca="1" si="212"/>
        <v/>
      </c>
      <c r="IH30" s="82" t="str">
        <f t="shared" ca="1" si="213"/>
        <v/>
      </c>
      <c r="II30" s="83" t="str">
        <f t="shared" ca="1" si="214"/>
        <v/>
      </c>
      <c r="IJ30" s="79" t="str">
        <f t="shared" ca="1" si="803"/>
        <v/>
      </c>
      <c r="IK30" s="50" t="str">
        <f t="shared" ref="IK30" ca="1" si="984">IFERROR((VLOOKUP($B30,INDIRECT("'"&amp;TEXT(IJ$5,"dd-mm-yy")&amp;"'!$B$8:$AI$1000"),13,0)=$G$6)*1,"")</f>
        <v/>
      </c>
      <c r="IL30" s="81" t="str">
        <f t="shared" ca="1" si="217"/>
        <v/>
      </c>
      <c r="IM30" s="81" t="str">
        <f t="shared" ca="1" si="218"/>
        <v/>
      </c>
      <c r="IN30" s="81" t="str">
        <f t="shared" ca="1" si="219"/>
        <v/>
      </c>
      <c r="IO30" s="81" t="str">
        <f t="shared" ca="1" si="220"/>
        <v/>
      </c>
      <c r="IP30" s="81" t="str">
        <f t="shared" ca="1" si="221"/>
        <v/>
      </c>
      <c r="IQ30" s="81" t="str">
        <f t="shared" ca="1" si="222"/>
        <v/>
      </c>
      <c r="IR30" s="81" t="str">
        <f t="shared" ca="1" si="223"/>
        <v/>
      </c>
      <c r="IS30" s="81" t="str">
        <f t="shared" ca="1" si="224"/>
        <v/>
      </c>
      <c r="IT30" s="51" t="str">
        <f t="shared" ca="1" si="225"/>
        <v/>
      </c>
      <c r="IU30" s="80" t="str">
        <f t="shared" ca="1" si="226"/>
        <v/>
      </c>
      <c r="IV30" s="82" t="str">
        <f t="shared" ca="1" si="227"/>
        <v/>
      </c>
      <c r="IW30" s="83" t="str">
        <f t="shared" ca="1" si="228"/>
        <v/>
      </c>
      <c r="IX30" s="79" t="str">
        <f t="shared" ca="1" si="803"/>
        <v/>
      </c>
      <c r="IY30" s="50" t="str">
        <f t="shared" ref="IY30" ca="1" si="985">IFERROR((VLOOKUP($B30,INDIRECT("'"&amp;TEXT(IX$5,"dd-mm-yy")&amp;"'!$B$8:$AI$1000"),13,0)=$G$6)*1,"")</f>
        <v/>
      </c>
      <c r="IZ30" s="81" t="str">
        <f t="shared" ca="1" si="230"/>
        <v/>
      </c>
      <c r="JA30" s="81" t="str">
        <f t="shared" ca="1" si="231"/>
        <v/>
      </c>
      <c r="JB30" s="81" t="str">
        <f t="shared" ca="1" si="232"/>
        <v/>
      </c>
      <c r="JC30" s="81" t="str">
        <f t="shared" ca="1" si="233"/>
        <v/>
      </c>
      <c r="JD30" s="81" t="str">
        <f t="shared" ca="1" si="234"/>
        <v/>
      </c>
      <c r="JE30" s="81" t="str">
        <f t="shared" ca="1" si="235"/>
        <v/>
      </c>
      <c r="JF30" s="81" t="str">
        <f t="shared" ca="1" si="236"/>
        <v/>
      </c>
      <c r="JG30" s="81" t="str">
        <f t="shared" ca="1" si="237"/>
        <v/>
      </c>
      <c r="JH30" s="51" t="str">
        <f t="shared" ca="1" si="238"/>
        <v/>
      </c>
      <c r="JI30" s="80" t="str">
        <f t="shared" ca="1" si="239"/>
        <v/>
      </c>
      <c r="JJ30" s="82" t="str">
        <f t="shared" ca="1" si="240"/>
        <v/>
      </c>
      <c r="JK30" s="83" t="str">
        <f t="shared" ca="1" si="241"/>
        <v/>
      </c>
      <c r="JL30" s="79" t="str">
        <f t="shared" ca="1" si="803"/>
        <v/>
      </c>
      <c r="JM30" s="50" t="str">
        <f t="shared" ref="JM30" ca="1" si="986">IFERROR((VLOOKUP($B30,INDIRECT("'"&amp;TEXT(JL$5,"dd-mm-yy")&amp;"'!$B$8:$AI$1000"),13,0)=$G$6)*1,"")</f>
        <v/>
      </c>
      <c r="JN30" s="81" t="str">
        <f t="shared" ca="1" si="243"/>
        <v/>
      </c>
      <c r="JO30" s="81" t="str">
        <f t="shared" ca="1" si="244"/>
        <v/>
      </c>
      <c r="JP30" s="81" t="str">
        <f t="shared" ca="1" si="245"/>
        <v/>
      </c>
      <c r="JQ30" s="81" t="str">
        <f t="shared" ca="1" si="246"/>
        <v/>
      </c>
      <c r="JR30" s="81" t="str">
        <f t="shared" ca="1" si="247"/>
        <v/>
      </c>
      <c r="JS30" s="81" t="str">
        <f t="shared" ca="1" si="248"/>
        <v/>
      </c>
      <c r="JT30" s="81" t="str">
        <f t="shared" ca="1" si="249"/>
        <v/>
      </c>
      <c r="JU30" s="81" t="str">
        <f t="shared" ca="1" si="250"/>
        <v/>
      </c>
      <c r="JV30" s="51" t="str">
        <f t="shared" ca="1" si="251"/>
        <v/>
      </c>
      <c r="JW30" s="80" t="str">
        <f t="shared" ca="1" si="252"/>
        <v/>
      </c>
      <c r="JX30" s="82" t="str">
        <f t="shared" ca="1" si="253"/>
        <v/>
      </c>
      <c r="JY30" s="83" t="str">
        <f t="shared" ca="1" si="254"/>
        <v/>
      </c>
      <c r="JZ30" s="79" t="str">
        <f t="shared" ca="1" si="803"/>
        <v/>
      </c>
      <c r="KA30" s="50" t="str">
        <f t="shared" ref="KA30" ca="1" si="987">IFERROR((VLOOKUP($B30,INDIRECT("'"&amp;TEXT(JZ$5,"dd-mm-yy")&amp;"'!$B$8:$AI$1000"),13,0)=$G$6)*1,"")</f>
        <v/>
      </c>
      <c r="KB30" s="81" t="str">
        <f t="shared" ca="1" si="256"/>
        <v/>
      </c>
      <c r="KC30" s="81" t="str">
        <f t="shared" ca="1" si="257"/>
        <v/>
      </c>
      <c r="KD30" s="81" t="str">
        <f t="shared" ca="1" si="258"/>
        <v/>
      </c>
      <c r="KE30" s="81" t="str">
        <f t="shared" ca="1" si="259"/>
        <v/>
      </c>
      <c r="KF30" s="81" t="str">
        <f t="shared" ca="1" si="260"/>
        <v/>
      </c>
      <c r="KG30" s="81" t="str">
        <f t="shared" ca="1" si="261"/>
        <v/>
      </c>
      <c r="KH30" s="81" t="str">
        <f t="shared" ca="1" si="262"/>
        <v/>
      </c>
      <c r="KI30" s="81" t="str">
        <f t="shared" ca="1" si="263"/>
        <v/>
      </c>
      <c r="KJ30" s="51" t="str">
        <f t="shared" ca="1" si="264"/>
        <v/>
      </c>
      <c r="KK30" s="80" t="str">
        <f t="shared" ca="1" si="265"/>
        <v/>
      </c>
      <c r="KL30" s="82" t="str">
        <f t="shared" ca="1" si="266"/>
        <v/>
      </c>
      <c r="KM30" s="83" t="str">
        <f t="shared" ca="1" si="267"/>
        <v/>
      </c>
      <c r="KN30" s="79" t="str">
        <f t="shared" ca="1" si="837"/>
        <v/>
      </c>
      <c r="KO30" s="50" t="str">
        <f t="shared" ref="KO30" ca="1" si="988">IFERROR((VLOOKUP($B30,INDIRECT("'"&amp;TEXT(KN$5,"dd-mm-yy")&amp;"'!$B$8:$AI$1000"),13,0)=$G$6)*1,"")</f>
        <v/>
      </c>
      <c r="KP30" s="81" t="str">
        <f t="shared" ca="1" si="269"/>
        <v/>
      </c>
      <c r="KQ30" s="81" t="str">
        <f t="shared" ca="1" si="270"/>
        <v/>
      </c>
      <c r="KR30" s="81" t="str">
        <f t="shared" ca="1" si="271"/>
        <v/>
      </c>
      <c r="KS30" s="81" t="str">
        <f t="shared" ca="1" si="272"/>
        <v/>
      </c>
      <c r="KT30" s="81" t="str">
        <f t="shared" ca="1" si="273"/>
        <v/>
      </c>
      <c r="KU30" s="81" t="str">
        <f t="shared" ca="1" si="274"/>
        <v/>
      </c>
      <c r="KV30" s="81" t="str">
        <f t="shared" ca="1" si="275"/>
        <v/>
      </c>
      <c r="KW30" s="81" t="str">
        <f t="shared" ca="1" si="276"/>
        <v/>
      </c>
      <c r="KX30" s="51" t="str">
        <f t="shared" ca="1" si="277"/>
        <v/>
      </c>
      <c r="KY30" s="80" t="str">
        <f t="shared" ca="1" si="278"/>
        <v/>
      </c>
      <c r="KZ30" s="82" t="str">
        <f t="shared" ca="1" si="279"/>
        <v/>
      </c>
      <c r="LA30" s="83" t="str">
        <f t="shared" ca="1" si="280"/>
        <v/>
      </c>
      <c r="LB30" s="79" t="str">
        <f t="shared" ca="1" si="837"/>
        <v/>
      </c>
      <c r="LC30" s="50" t="str">
        <f t="shared" ref="LC30" ca="1" si="989">IFERROR((VLOOKUP($B30,INDIRECT("'"&amp;TEXT(LB$5,"dd-mm-yy")&amp;"'!$B$8:$AI$1000"),13,0)=$G$6)*1,"")</f>
        <v/>
      </c>
      <c r="LD30" s="81" t="str">
        <f t="shared" ca="1" si="283"/>
        <v/>
      </c>
      <c r="LE30" s="81" t="str">
        <f t="shared" ca="1" si="284"/>
        <v/>
      </c>
      <c r="LF30" s="81" t="str">
        <f t="shared" ca="1" si="285"/>
        <v/>
      </c>
      <c r="LG30" s="81" t="str">
        <f t="shared" ca="1" si="286"/>
        <v/>
      </c>
      <c r="LH30" s="81" t="str">
        <f t="shared" ca="1" si="287"/>
        <v/>
      </c>
      <c r="LI30" s="81" t="str">
        <f t="shared" ca="1" si="288"/>
        <v/>
      </c>
      <c r="LJ30" s="81" t="str">
        <f t="shared" ca="1" si="289"/>
        <v/>
      </c>
      <c r="LK30" s="81" t="str">
        <f t="shared" ca="1" si="290"/>
        <v/>
      </c>
      <c r="LL30" s="51" t="str">
        <f t="shared" ca="1" si="291"/>
        <v/>
      </c>
      <c r="LM30" s="80" t="str">
        <f t="shared" ca="1" si="292"/>
        <v/>
      </c>
      <c r="LN30" s="82" t="str">
        <f t="shared" ca="1" si="293"/>
        <v/>
      </c>
      <c r="LO30" s="83" t="str">
        <f t="shared" ca="1" si="294"/>
        <v/>
      </c>
      <c r="LP30" s="79" t="str">
        <f t="shared" ca="1" si="837"/>
        <v/>
      </c>
      <c r="LQ30" s="50" t="str">
        <f t="shared" ref="LQ30" ca="1" si="990">IFERROR((VLOOKUP($B30,INDIRECT("'"&amp;TEXT(LP$5,"dd-mm-yy")&amp;"'!$B$8:$AI$1000"),13,0)=$G$6)*1,"")</f>
        <v/>
      </c>
      <c r="LR30" s="81" t="str">
        <f t="shared" ca="1" si="296"/>
        <v/>
      </c>
      <c r="LS30" s="81" t="str">
        <f t="shared" ca="1" si="297"/>
        <v/>
      </c>
      <c r="LT30" s="81" t="str">
        <f t="shared" ca="1" si="298"/>
        <v/>
      </c>
      <c r="LU30" s="81" t="str">
        <f t="shared" ca="1" si="299"/>
        <v/>
      </c>
      <c r="LV30" s="81" t="str">
        <f t="shared" ca="1" si="300"/>
        <v/>
      </c>
      <c r="LW30" s="81" t="str">
        <f t="shared" ca="1" si="301"/>
        <v/>
      </c>
      <c r="LX30" s="81" t="str">
        <f t="shared" ca="1" si="302"/>
        <v/>
      </c>
      <c r="LY30" s="81" t="str">
        <f t="shared" ca="1" si="303"/>
        <v/>
      </c>
      <c r="LZ30" s="51" t="str">
        <f t="shared" ca="1" si="304"/>
        <v/>
      </c>
      <c r="MA30" s="80" t="str">
        <f t="shared" ca="1" si="305"/>
        <v/>
      </c>
      <c r="MB30" s="82" t="str">
        <f t="shared" ca="1" si="306"/>
        <v/>
      </c>
      <c r="MC30" s="83" t="str">
        <f t="shared" ca="1" si="307"/>
        <v/>
      </c>
      <c r="MD30" s="79" t="str">
        <f t="shared" ca="1" si="837"/>
        <v/>
      </c>
      <c r="ME30" s="50" t="str">
        <f t="shared" ref="ME30" ca="1" si="991">IFERROR((VLOOKUP($B30,INDIRECT("'"&amp;TEXT(MD$5,"dd-mm-yy")&amp;"'!$B$8:$AI$1000"),13,0)=$G$6)*1,"")</f>
        <v/>
      </c>
      <c r="MF30" s="81" t="str">
        <f t="shared" ca="1" si="309"/>
        <v/>
      </c>
      <c r="MG30" s="81" t="str">
        <f t="shared" ca="1" si="310"/>
        <v/>
      </c>
      <c r="MH30" s="81" t="str">
        <f t="shared" ca="1" si="311"/>
        <v/>
      </c>
      <c r="MI30" s="81" t="str">
        <f t="shared" ca="1" si="312"/>
        <v/>
      </c>
      <c r="MJ30" s="81" t="str">
        <f t="shared" ca="1" si="313"/>
        <v/>
      </c>
      <c r="MK30" s="81" t="str">
        <f t="shared" ca="1" si="314"/>
        <v/>
      </c>
      <c r="ML30" s="81" t="str">
        <f t="shared" ca="1" si="315"/>
        <v/>
      </c>
      <c r="MM30" s="81" t="str">
        <f t="shared" ca="1" si="316"/>
        <v/>
      </c>
      <c r="MN30" s="51" t="str">
        <f t="shared" ca="1" si="317"/>
        <v/>
      </c>
      <c r="MO30" s="80" t="str">
        <f t="shared" ca="1" si="318"/>
        <v/>
      </c>
      <c r="MP30" s="82" t="str">
        <f t="shared" ca="1" si="319"/>
        <v/>
      </c>
      <c r="MQ30" s="83" t="str">
        <f t="shared" ca="1" si="320"/>
        <v/>
      </c>
      <c r="MR30" s="79" t="str">
        <f t="shared" ca="1" si="837"/>
        <v/>
      </c>
      <c r="MS30" s="50" t="str">
        <f t="shared" ref="MS30" ca="1" si="992">IFERROR((VLOOKUP($B30,INDIRECT("'"&amp;TEXT(MR$5,"dd-mm-yy")&amp;"'!$B$8:$AI$1000"),13,0)=$G$6)*1,"")</f>
        <v/>
      </c>
      <c r="MT30" s="81" t="str">
        <f t="shared" ca="1" si="322"/>
        <v/>
      </c>
      <c r="MU30" s="81" t="str">
        <f t="shared" ca="1" si="323"/>
        <v/>
      </c>
      <c r="MV30" s="81" t="str">
        <f t="shared" ca="1" si="324"/>
        <v/>
      </c>
      <c r="MW30" s="81" t="str">
        <f t="shared" ca="1" si="325"/>
        <v/>
      </c>
      <c r="MX30" s="81" t="str">
        <f t="shared" ca="1" si="326"/>
        <v/>
      </c>
      <c r="MY30" s="81" t="str">
        <f t="shared" ca="1" si="327"/>
        <v/>
      </c>
      <c r="MZ30" s="81" t="str">
        <f t="shared" ca="1" si="328"/>
        <v/>
      </c>
      <c r="NA30" s="81" t="str">
        <f t="shared" ca="1" si="329"/>
        <v/>
      </c>
      <c r="NB30" s="51" t="str">
        <f t="shared" ca="1" si="330"/>
        <v/>
      </c>
      <c r="NC30" s="80" t="str">
        <f t="shared" ca="1" si="331"/>
        <v/>
      </c>
      <c r="ND30" s="82" t="str">
        <f t="shared" ca="1" si="332"/>
        <v/>
      </c>
      <c r="NE30" s="83" t="str">
        <f t="shared" ca="1" si="333"/>
        <v/>
      </c>
      <c r="NF30" s="79" t="str">
        <f t="shared" ca="1" si="814"/>
        <v/>
      </c>
      <c r="NG30" s="50" t="str">
        <f t="shared" ref="NG30" ca="1" si="993">IFERROR((VLOOKUP($B30,INDIRECT("'"&amp;TEXT(NF$5,"dd-mm-yy")&amp;"'!$B$8:$AI$1000"),13,0)=$G$6)*1,"")</f>
        <v/>
      </c>
      <c r="NH30" s="81" t="str">
        <f t="shared" ca="1" si="335"/>
        <v/>
      </c>
      <c r="NI30" s="81" t="str">
        <f t="shared" ca="1" si="336"/>
        <v/>
      </c>
      <c r="NJ30" s="81" t="str">
        <f t="shared" ca="1" si="337"/>
        <v/>
      </c>
      <c r="NK30" s="81" t="str">
        <f t="shared" ca="1" si="338"/>
        <v/>
      </c>
      <c r="NL30" s="81" t="str">
        <f t="shared" ca="1" si="339"/>
        <v/>
      </c>
      <c r="NM30" s="81" t="str">
        <f t="shared" ca="1" si="340"/>
        <v/>
      </c>
      <c r="NN30" s="81" t="str">
        <f t="shared" ca="1" si="341"/>
        <v/>
      </c>
      <c r="NO30" s="81" t="str">
        <f t="shared" ca="1" si="342"/>
        <v/>
      </c>
      <c r="NP30" s="51" t="str">
        <f t="shared" ca="1" si="343"/>
        <v/>
      </c>
      <c r="NQ30" s="80" t="str">
        <f t="shared" ca="1" si="344"/>
        <v/>
      </c>
      <c r="NR30" s="82" t="str">
        <f t="shared" ca="1" si="345"/>
        <v/>
      </c>
      <c r="NS30" s="83" t="str">
        <f t="shared" ca="1" si="346"/>
        <v/>
      </c>
      <c r="NT30" s="79" t="str">
        <f t="shared" ca="1" si="814"/>
        <v/>
      </c>
      <c r="NU30" s="50" t="str">
        <f t="shared" ref="NU30" ca="1" si="994">IFERROR((VLOOKUP($B30,INDIRECT("'"&amp;TEXT(NT$5,"dd-mm-yy")&amp;"'!$B$8:$AI$1000"),13,0)=$G$6)*1,"")</f>
        <v/>
      </c>
      <c r="NV30" s="81" t="str">
        <f t="shared" ca="1" si="349"/>
        <v/>
      </c>
      <c r="NW30" s="81" t="str">
        <f t="shared" ca="1" si="350"/>
        <v/>
      </c>
      <c r="NX30" s="81" t="str">
        <f t="shared" ca="1" si="351"/>
        <v/>
      </c>
      <c r="NY30" s="81" t="str">
        <f t="shared" ca="1" si="352"/>
        <v/>
      </c>
      <c r="NZ30" s="81" t="str">
        <f t="shared" ca="1" si="353"/>
        <v/>
      </c>
      <c r="OA30" s="81" t="str">
        <f t="shared" ca="1" si="354"/>
        <v/>
      </c>
      <c r="OB30" s="81" t="str">
        <f t="shared" ca="1" si="355"/>
        <v/>
      </c>
      <c r="OC30" s="81" t="str">
        <f t="shared" ca="1" si="356"/>
        <v/>
      </c>
      <c r="OD30" s="51" t="str">
        <f t="shared" ca="1" si="357"/>
        <v/>
      </c>
      <c r="OE30" s="80" t="str">
        <f t="shared" ca="1" si="358"/>
        <v/>
      </c>
      <c r="OF30" s="82" t="str">
        <f t="shared" ca="1" si="359"/>
        <v/>
      </c>
      <c r="OG30" s="83" t="str">
        <f t="shared" ca="1" si="360"/>
        <v/>
      </c>
      <c r="OH30" s="79" t="str">
        <f t="shared" ca="1" si="814"/>
        <v/>
      </c>
      <c r="OI30" s="50" t="str">
        <f t="shared" ref="OI30" ca="1" si="995">IFERROR((VLOOKUP($B30,INDIRECT("'"&amp;TEXT(OH$5,"dd-mm-yy")&amp;"'!$B$8:$AI$1000"),13,0)=$G$6)*1,"")</f>
        <v/>
      </c>
      <c r="OJ30" s="81" t="str">
        <f t="shared" ca="1" si="362"/>
        <v/>
      </c>
      <c r="OK30" s="81" t="str">
        <f t="shared" ca="1" si="363"/>
        <v/>
      </c>
      <c r="OL30" s="81" t="str">
        <f t="shared" ca="1" si="364"/>
        <v/>
      </c>
      <c r="OM30" s="81" t="str">
        <f t="shared" ca="1" si="365"/>
        <v/>
      </c>
      <c r="ON30" s="81" t="str">
        <f t="shared" ca="1" si="366"/>
        <v/>
      </c>
      <c r="OO30" s="81" t="str">
        <f t="shared" ca="1" si="367"/>
        <v/>
      </c>
      <c r="OP30" s="81" t="str">
        <f t="shared" ca="1" si="368"/>
        <v/>
      </c>
      <c r="OQ30" s="81" t="str">
        <f t="shared" ca="1" si="369"/>
        <v/>
      </c>
      <c r="OR30" s="51" t="str">
        <f t="shared" ca="1" si="370"/>
        <v/>
      </c>
      <c r="OS30" s="80" t="str">
        <f t="shared" ca="1" si="371"/>
        <v/>
      </c>
      <c r="OT30" s="82" t="str">
        <f t="shared" ca="1" si="372"/>
        <v/>
      </c>
      <c r="OU30" s="83" t="str">
        <f t="shared" ca="1" si="373"/>
        <v/>
      </c>
      <c r="OV30" s="79" t="str">
        <f t="shared" ca="1" si="814"/>
        <v/>
      </c>
      <c r="OW30" s="50" t="str">
        <f t="shared" ref="OW30" ca="1" si="996">IFERROR((VLOOKUP($B30,INDIRECT("'"&amp;TEXT(OV$5,"dd-mm-yy")&amp;"'!$B$8:$AI$1000"),13,0)=$G$6)*1,"")</f>
        <v/>
      </c>
      <c r="OX30" s="81" t="str">
        <f t="shared" ca="1" si="375"/>
        <v/>
      </c>
      <c r="OY30" s="81" t="str">
        <f t="shared" ca="1" si="376"/>
        <v/>
      </c>
      <c r="OZ30" s="81" t="str">
        <f t="shared" ca="1" si="377"/>
        <v/>
      </c>
      <c r="PA30" s="81" t="str">
        <f t="shared" ca="1" si="378"/>
        <v/>
      </c>
      <c r="PB30" s="81" t="str">
        <f t="shared" ca="1" si="379"/>
        <v/>
      </c>
      <c r="PC30" s="81" t="str">
        <f t="shared" ca="1" si="380"/>
        <v/>
      </c>
      <c r="PD30" s="81" t="str">
        <f t="shared" ca="1" si="381"/>
        <v/>
      </c>
      <c r="PE30" s="81" t="str">
        <f t="shared" ca="1" si="382"/>
        <v/>
      </c>
      <c r="PF30" s="51" t="str">
        <f t="shared" ca="1" si="383"/>
        <v/>
      </c>
      <c r="PG30" s="80" t="str">
        <f t="shared" ca="1" si="384"/>
        <v/>
      </c>
      <c r="PH30" s="82" t="str">
        <f t="shared" ca="1" si="385"/>
        <v/>
      </c>
      <c r="PI30" s="83" t="str">
        <f t="shared" ca="1" si="386"/>
        <v/>
      </c>
      <c r="PJ30" s="79" t="str">
        <f t="shared" ca="1" si="814"/>
        <v/>
      </c>
      <c r="PK30" s="50" t="str">
        <f t="shared" ref="PK30" ca="1" si="997">IFERROR((VLOOKUP($B30,INDIRECT("'"&amp;TEXT(PJ$5,"dd-mm-yy")&amp;"'!$B$8:$AI$1000"),13,0)=$G$6)*1,"")</f>
        <v/>
      </c>
      <c r="PL30" s="81" t="str">
        <f t="shared" ca="1" si="388"/>
        <v/>
      </c>
      <c r="PM30" s="81" t="str">
        <f t="shared" ca="1" si="389"/>
        <v/>
      </c>
      <c r="PN30" s="81" t="str">
        <f t="shared" ca="1" si="390"/>
        <v/>
      </c>
      <c r="PO30" s="81" t="str">
        <f t="shared" ca="1" si="391"/>
        <v/>
      </c>
      <c r="PP30" s="81" t="str">
        <f t="shared" ca="1" si="392"/>
        <v/>
      </c>
      <c r="PQ30" s="81" t="str">
        <f t="shared" ca="1" si="393"/>
        <v/>
      </c>
      <c r="PR30" s="81" t="str">
        <f t="shared" ca="1" si="394"/>
        <v/>
      </c>
      <c r="PS30" s="81" t="str">
        <f t="shared" ca="1" si="395"/>
        <v/>
      </c>
      <c r="PT30" s="51" t="str">
        <f t="shared" ca="1" si="396"/>
        <v/>
      </c>
      <c r="PU30" s="80" t="str">
        <f t="shared" ca="1" si="397"/>
        <v/>
      </c>
      <c r="PV30" s="82" t="str">
        <f t="shared" ca="1" si="398"/>
        <v/>
      </c>
      <c r="PW30" s="83" t="str">
        <f t="shared" ca="1" si="399"/>
        <v/>
      </c>
      <c r="PX30" s="79" t="str">
        <f t="shared" ca="1" si="820"/>
        <v/>
      </c>
      <c r="PY30" s="50" t="str">
        <f t="shared" ref="PY30" ca="1" si="998">IFERROR((VLOOKUP($B30,INDIRECT("'"&amp;TEXT(PX$5,"dd-mm-yy")&amp;"'!$B$8:$AI$1000"),13,0)=$G$6)*1,"")</f>
        <v/>
      </c>
      <c r="PZ30" s="81" t="str">
        <f t="shared" ca="1" si="401"/>
        <v/>
      </c>
      <c r="QA30" s="81" t="str">
        <f t="shared" ca="1" si="402"/>
        <v/>
      </c>
      <c r="QB30" s="81" t="str">
        <f t="shared" ca="1" si="403"/>
        <v/>
      </c>
      <c r="QC30" s="81" t="str">
        <f t="shared" ca="1" si="404"/>
        <v/>
      </c>
      <c r="QD30" s="81" t="str">
        <f t="shared" ca="1" si="405"/>
        <v/>
      </c>
      <c r="QE30" s="81" t="str">
        <f t="shared" ca="1" si="406"/>
        <v/>
      </c>
      <c r="QF30" s="81" t="str">
        <f t="shared" ca="1" si="407"/>
        <v/>
      </c>
      <c r="QG30" s="81" t="str">
        <f t="shared" ca="1" si="408"/>
        <v/>
      </c>
      <c r="QH30" s="51" t="str">
        <f t="shared" ca="1" si="409"/>
        <v/>
      </c>
      <c r="QI30" s="80" t="str">
        <f t="shared" ca="1" si="410"/>
        <v/>
      </c>
      <c r="QJ30" s="82" t="str">
        <f t="shared" ca="1" si="411"/>
        <v/>
      </c>
      <c r="QK30" s="83" t="str">
        <f t="shared" ca="1" si="412"/>
        <v/>
      </c>
    </row>
    <row r="31" spans="2:453" ht="14.45" customHeight="1" x14ac:dyDescent="0.3">
      <c r="B31" s="72" t="str">
        <f>Colaboradores!B29</f>
        <v>0139</v>
      </c>
      <c r="C31" s="71" t="str">
        <f>Colaboradores!C29</f>
        <v>Jiménez Ríos, Antonio</v>
      </c>
      <c r="D31" s="90">
        <f t="shared" ca="1" si="0"/>
        <v>0</v>
      </c>
      <c r="E31" s="91">
        <f t="shared" ca="1" si="1"/>
        <v>0</v>
      </c>
      <c r="F31" s="54" t="str">
        <f t="shared" ca="1" si="790"/>
        <v/>
      </c>
      <c r="G31" s="52" t="str">
        <f t="shared" ca="1" si="790"/>
        <v/>
      </c>
      <c r="H31" s="81" t="str">
        <f t="shared" ca="1" si="790"/>
        <v/>
      </c>
      <c r="I31" s="81" t="str">
        <f t="shared" ca="1" si="790"/>
        <v/>
      </c>
      <c r="J31" s="81" t="str">
        <f t="shared" ca="1" si="790"/>
        <v/>
      </c>
      <c r="K31" s="81" t="str">
        <f t="shared" ca="1" si="790"/>
        <v/>
      </c>
      <c r="L31" s="81" t="str">
        <f t="shared" ca="1" si="790"/>
        <v/>
      </c>
      <c r="M31" s="81" t="str">
        <f t="shared" ca="1" si="790"/>
        <v/>
      </c>
      <c r="N31" s="81" t="str">
        <f t="shared" ca="1" si="790"/>
        <v/>
      </c>
      <c r="O31" s="81" t="str">
        <f t="shared" ca="1" si="790"/>
        <v/>
      </c>
      <c r="P31" s="53" t="str">
        <f t="shared" ca="1" si="790"/>
        <v/>
      </c>
      <c r="Q31" s="28" t="str">
        <f t="shared" ca="1" si="790"/>
        <v/>
      </c>
      <c r="R31" s="82" t="str">
        <f t="shared" ca="1" si="790"/>
        <v/>
      </c>
      <c r="S31" s="83" t="str">
        <f t="shared" ca="1" si="790"/>
        <v/>
      </c>
      <c r="T31" s="79" t="str">
        <f t="shared" ca="1" si="3"/>
        <v/>
      </c>
      <c r="U31" s="50" t="str">
        <f t="shared" ca="1" si="4"/>
        <v/>
      </c>
      <c r="V31" s="81" t="str">
        <f t="shared" ca="1" si="5"/>
        <v/>
      </c>
      <c r="W31" s="81" t="str">
        <f t="shared" ca="1" si="6"/>
        <v/>
      </c>
      <c r="X31" s="81" t="str">
        <f t="shared" ca="1" si="7"/>
        <v/>
      </c>
      <c r="Y31" s="81" t="str">
        <f t="shared" ca="1" si="8"/>
        <v/>
      </c>
      <c r="Z31" s="81" t="str">
        <f t="shared" ca="1" si="9"/>
        <v/>
      </c>
      <c r="AA31" s="81" t="str">
        <f t="shared" ca="1" si="10"/>
        <v/>
      </c>
      <c r="AB31" s="81" t="str">
        <f t="shared" ca="1" si="11"/>
        <v/>
      </c>
      <c r="AC31" s="81" t="str">
        <f t="shared" ca="1" si="12"/>
        <v/>
      </c>
      <c r="AD31" s="51" t="str">
        <f t="shared" ca="1" si="13"/>
        <v/>
      </c>
      <c r="AE31" s="80" t="str">
        <f t="shared" ca="1" si="14"/>
        <v/>
      </c>
      <c r="AF31" s="82" t="str">
        <f t="shared" ca="1" si="15"/>
        <v/>
      </c>
      <c r="AG31" s="83" t="str">
        <f t="shared" ca="1" si="16"/>
        <v/>
      </c>
      <c r="AH31" s="79" t="str">
        <f t="shared" ca="1" si="17"/>
        <v/>
      </c>
      <c r="AI31" s="50" t="str">
        <f t="shared" ca="1" si="18"/>
        <v/>
      </c>
      <c r="AJ31" s="81" t="str">
        <f t="shared" ca="1" si="19"/>
        <v/>
      </c>
      <c r="AK31" s="81" t="str">
        <f t="shared" ca="1" si="20"/>
        <v/>
      </c>
      <c r="AL31" s="81" t="str">
        <f t="shared" ca="1" si="21"/>
        <v/>
      </c>
      <c r="AM31" s="81" t="str">
        <f t="shared" ca="1" si="22"/>
        <v/>
      </c>
      <c r="AN31" s="81" t="str">
        <f t="shared" ca="1" si="23"/>
        <v/>
      </c>
      <c r="AO31" s="81" t="str">
        <f t="shared" ca="1" si="24"/>
        <v/>
      </c>
      <c r="AP31" s="81" t="str">
        <f t="shared" ca="1" si="25"/>
        <v/>
      </c>
      <c r="AQ31" s="81" t="str">
        <f t="shared" ca="1" si="26"/>
        <v/>
      </c>
      <c r="AR31" s="51" t="str">
        <f t="shared" ca="1" si="27"/>
        <v/>
      </c>
      <c r="AS31" s="80" t="str">
        <f t="shared" ca="1" si="28"/>
        <v/>
      </c>
      <c r="AT31" s="82" t="str">
        <f t="shared" ca="1" si="29"/>
        <v/>
      </c>
      <c r="AU31" s="83" t="str">
        <f t="shared" ca="1" si="30"/>
        <v/>
      </c>
      <c r="AV31" s="79" t="str">
        <f t="shared" ca="1" si="31"/>
        <v/>
      </c>
      <c r="AW31" s="50" t="str">
        <f t="shared" ca="1" si="32"/>
        <v/>
      </c>
      <c r="AX31" s="81" t="str">
        <f t="shared" ca="1" si="33"/>
        <v/>
      </c>
      <c r="AY31" s="81" t="str">
        <f t="shared" ca="1" si="34"/>
        <v/>
      </c>
      <c r="AZ31" s="81" t="str">
        <f t="shared" ca="1" si="35"/>
        <v/>
      </c>
      <c r="BA31" s="81" t="str">
        <f t="shared" ca="1" si="36"/>
        <v/>
      </c>
      <c r="BB31" s="81" t="str">
        <f t="shared" ca="1" si="37"/>
        <v/>
      </c>
      <c r="BC31" s="81" t="str">
        <f t="shared" ca="1" si="38"/>
        <v/>
      </c>
      <c r="BD31" s="81" t="str">
        <f t="shared" ca="1" si="39"/>
        <v/>
      </c>
      <c r="BE31" s="81" t="str">
        <f t="shared" ca="1" si="40"/>
        <v/>
      </c>
      <c r="BF31" s="51" t="str">
        <f t="shared" ca="1" si="41"/>
        <v/>
      </c>
      <c r="BG31" s="80" t="str">
        <f t="shared" ca="1" si="42"/>
        <v/>
      </c>
      <c r="BH31" s="82" t="str">
        <f t="shared" ca="1" si="43"/>
        <v/>
      </c>
      <c r="BI31" s="83" t="str">
        <f t="shared" ca="1" si="44"/>
        <v/>
      </c>
      <c r="BJ31" s="79" t="str">
        <f t="shared" ca="1" si="791"/>
        <v/>
      </c>
      <c r="BK31" s="50" t="str">
        <f t="shared" ca="1" si="792"/>
        <v/>
      </c>
      <c r="BL31" s="81" t="str">
        <f t="shared" ca="1" si="47"/>
        <v/>
      </c>
      <c r="BM31" s="81" t="str">
        <f t="shared" ca="1" si="48"/>
        <v/>
      </c>
      <c r="BN31" s="81" t="str">
        <f t="shared" ca="1" si="49"/>
        <v/>
      </c>
      <c r="BO31" s="81" t="str">
        <f t="shared" ca="1" si="50"/>
        <v/>
      </c>
      <c r="BP31" s="81" t="str">
        <f t="shared" ca="1" si="51"/>
        <v/>
      </c>
      <c r="BQ31" s="81" t="str">
        <f t="shared" ca="1" si="52"/>
        <v/>
      </c>
      <c r="BR31" s="81" t="str">
        <f t="shared" ca="1" si="53"/>
        <v/>
      </c>
      <c r="BS31" s="81" t="str">
        <f t="shared" ca="1" si="54"/>
        <v/>
      </c>
      <c r="BT31" s="51" t="str">
        <f t="shared" ca="1" si="55"/>
        <v/>
      </c>
      <c r="BU31" s="80" t="str">
        <f t="shared" ca="1" si="56"/>
        <v/>
      </c>
      <c r="BV31" s="82" t="str">
        <f t="shared" ca="1" si="57"/>
        <v/>
      </c>
      <c r="BW31" s="83" t="str">
        <f t="shared" ca="1" si="58"/>
        <v/>
      </c>
      <c r="BX31" s="79" t="str">
        <f t="shared" ca="1" si="791"/>
        <v/>
      </c>
      <c r="BY31" s="50" t="str">
        <f t="shared" ca="1" si="792"/>
        <v/>
      </c>
      <c r="BZ31" s="81" t="str">
        <f t="shared" ca="1" si="59"/>
        <v/>
      </c>
      <c r="CA31" s="81" t="str">
        <f t="shared" ca="1" si="60"/>
        <v/>
      </c>
      <c r="CB31" s="81" t="str">
        <f t="shared" ca="1" si="61"/>
        <v/>
      </c>
      <c r="CC31" s="81" t="str">
        <f t="shared" ca="1" si="62"/>
        <v/>
      </c>
      <c r="CD31" s="81" t="str">
        <f t="shared" ca="1" si="63"/>
        <v/>
      </c>
      <c r="CE31" s="81" t="str">
        <f t="shared" ca="1" si="64"/>
        <v/>
      </c>
      <c r="CF31" s="81" t="str">
        <f t="shared" ca="1" si="65"/>
        <v/>
      </c>
      <c r="CG31" s="81" t="str">
        <f t="shared" ca="1" si="66"/>
        <v/>
      </c>
      <c r="CH31" s="51" t="str">
        <f t="shared" ca="1" si="67"/>
        <v/>
      </c>
      <c r="CI31" s="80" t="str">
        <f t="shared" ca="1" si="68"/>
        <v/>
      </c>
      <c r="CJ31" s="82" t="str">
        <f t="shared" ca="1" si="69"/>
        <v/>
      </c>
      <c r="CK31" s="83" t="str">
        <f t="shared" ca="1" si="70"/>
        <v/>
      </c>
      <c r="CL31" s="79" t="str">
        <f t="shared" ca="1" si="791"/>
        <v/>
      </c>
      <c r="CM31" s="50" t="str">
        <f t="shared" ca="1" si="792"/>
        <v/>
      </c>
      <c r="CN31" s="81" t="str">
        <f t="shared" ca="1" si="71"/>
        <v/>
      </c>
      <c r="CO31" s="81" t="str">
        <f t="shared" ca="1" si="72"/>
        <v/>
      </c>
      <c r="CP31" s="81" t="str">
        <f t="shared" ca="1" si="73"/>
        <v/>
      </c>
      <c r="CQ31" s="81" t="str">
        <f t="shared" ca="1" si="74"/>
        <v/>
      </c>
      <c r="CR31" s="81" t="str">
        <f t="shared" ca="1" si="75"/>
        <v/>
      </c>
      <c r="CS31" s="81" t="str">
        <f t="shared" ca="1" si="76"/>
        <v/>
      </c>
      <c r="CT31" s="81" t="str">
        <f t="shared" ca="1" si="77"/>
        <v/>
      </c>
      <c r="CU31" s="81" t="str">
        <f t="shared" ca="1" si="78"/>
        <v/>
      </c>
      <c r="CV31" s="51" t="str">
        <f t="shared" ca="1" si="79"/>
        <v/>
      </c>
      <c r="CW31" s="80" t="str">
        <f t="shared" ca="1" si="80"/>
        <v/>
      </c>
      <c r="CX31" s="82" t="str">
        <f t="shared" ca="1" si="81"/>
        <v/>
      </c>
      <c r="CY31" s="83" t="str">
        <f t="shared" ca="1" si="82"/>
        <v/>
      </c>
      <c r="CZ31" s="79" t="str">
        <f t="shared" ca="1" si="794"/>
        <v/>
      </c>
      <c r="DA31" s="50" t="str">
        <f t="shared" ref="DA31" ca="1" si="999">IFERROR((VLOOKUP($B31,INDIRECT("'"&amp;TEXT(CZ$5,"dd-mm-yy")&amp;"'!$B$8:$AI$1000"),13,0)=$G$6)*1,"")</f>
        <v/>
      </c>
      <c r="DB31" s="81" t="str">
        <f t="shared" ca="1" si="84"/>
        <v/>
      </c>
      <c r="DC31" s="81" t="str">
        <f t="shared" ca="1" si="85"/>
        <v/>
      </c>
      <c r="DD31" s="81" t="str">
        <f t="shared" ca="1" si="86"/>
        <v/>
      </c>
      <c r="DE31" s="81" t="str">
        <f t="shared" ca="1" si="87"/>
        <v/>
      </c>
      <c r="DF31" s="81" t="str">
        <f t="shared" ca="1" si="88"/>
        <v/>
      </c>
      <c r="DG31" s="81" t="str">
        <f t="shared" ca="1" si="89"/>
        <v/>
      </c>
      <c r="DH31" s="81" t="str">
        <f t="shared" ca="1" si="90"/>
        <v/>
      </c>
      <c r="DI31" s="81" t="str">
        <f t="shared" ca="1" si="91"/>
        <v/>
      </c>
      <c r="DJ31" s="51" t="str">
        <f t="shared" ca="1" si="92"/>
        <v/>
      </c>
      <c r="DK31" s="80" t="str">
        <f t="shared" ca="1" si="93"/>
        <v/>
      </c>
      <c r="DL31" s="82" t="str">
        <f t="shared" ca="1" si="94"/>
        <v/>
      </c>
      <c r="DM31" s="83" t="str">
        <f t="shared" ca="1" si="95"/>
        <v/>
      </c>
      <c r="DN31" s="79" t="str">
        <f t="shared" ca="1" si="794"/>
        <v/>
      </c>
      <c r="DO31" s="50" t="str">
        <f t="shared" ref="DO31" ca="1" si="1000">IFERROR((VLOOKUP($B31,INDIRECT("'"&amp;TEXT(DN$5,"dd-mm-yy")&amp;"'!$B$8:$AI$1000"),13,0)=$G$6)*1,"")</f>
        <v/>
      </c>
      <c r="DP31" s="81" t="str">
        <f t="shared" ca="1" si="98"/>
        <v/>
      </c>
      <c r="DQ31" s="81" t="str">
        <f t="shared" ca="1" si="99"/>
        <v/>
      </c>
      <c r="DR31" s="81" t="str">
        <f t="shared" ca="1" si="100"/>
        <v/>
      </c>
      <c r="DS31" s="81" t="str">
        <f t="shared" ca="1" si="101"/>
        <v/>
      </c>
      <c r="DT31" s="81" t="str">
        <f t="shared" ca="1" si="102"/>
        <v/>
      </c>
      <c r="DU31" s="81" t="str">
        <f t="shared" ca="1" si="103"/>
        <v/>
      </c>
      <c r="DV31" s="81" t="str">
        <f t="shared" ca="1" si="104"/>
        <v/>
      </c>
      <c r="DW31" s="81" t="str">
        <f t="shared" ca="1" si="105"/>
        <v/>
      </c>
      <c r="DX31" s="51" t="str">
        <f t="shared" ca="1" si="106"/>
        <v/>
      </c>
      <c r="DY31" s="80" t="str">
        <f t="shared" ca="1" si="107"/>
        <v/>
      </c>
      <c r="DZ31" s="82" t="str">
        <f t="shared" ca="1" si="108"/>
        <v/>
      </c>
      <c r="EA31" s="83" t="str">
        <f t="shared" ca="1" si="109"/>
        <v/>
      </c>
      <c r="EB31" s="79" t="str">
        <f t="shared" ca="1" si="794"/>
        <v/>
      </c>
      <c r="EC31" s="50" t="str">
        <f t="shared" ref="EC31" ca="1" si="1001">IFERROR((VLOOKUP($B31,INDIRECT("'"&amp;TEXT(EB$5,"dd-mm-yy")&amp;"'!$B$8:$AI$1000"),13,0)=$G$6)*1,"")</f>
        <v/>
      </c>
      <c r="ED31" s="81" t="str">
        <f t="shared" ca="1" si="111"/>
        <v/>
      </c>
      <c r="EE31" s="81" t="str">
        <f t="shared" ca="1" si="112"/>
        <v/>
      </c>
      <c r="EF31" s="81" t="str">
        <f t="shared" ca="1" si="113"/>
        <v/>
      </c>
      <c r="EG31" s="81" t="str">
        <f t="shared" ca="1" si="114"/>
        <v/>
      </c>
      <c r="EH31" s="81" t="str">
        <f t="shared" ca="1" si="115"/>
        <v/>
      </c>
      <c r="EI31" s="81" t="str">
        <f t="shared" ca="1" si="116"/>
        <v/>
      </c>
      <c r="EJ31" s="81" t="str">
        <f t="shared" ca="1" si="117"/>
        <v/>
      </c>
      <c r="EK31" s="81" t="str">
        <f t="shared" ca="1" si="118"/>
        <v/>
      </c>
      <c r="EL31" s="51" t="str">
        <f t="shared" ca="1" si="119"/>
        <v/>
      </c>
      <c r="EM31" s="80" t="str">
        <f t="shared" ca="1" si="120"/>
        <v/>
      </c>
      <c r="EN31" s="82" t="str">
        <f t="shared" ca="1" si="121"/>
        <v/>
      </c>
      <c r="EO31" s="83" t="str">
        <f t="shared" ca="1" si="122"/>
        <v/>
      </c>
      <c r="EP31" s="79" t="str">
        <f t="shared" ca="1" si="794"/>
        <v/>
      </c>
      <c r="EQ31" s="50" t="str">
        <f t="shared" ref="EQ31" ca="1" si="1002">IFERROR((VLOOKUP($B31,INDIRECT("'"&amp;TEXT(EP$5,"dd-mm-yy")&amp;"'!$B$8:$AI$1000"),13,0)=$G$6)*1,"")</f>
        <v/>
      </c>
      <c r="ER31" s="81" t="str">
        <f t="shared" ca="1" si="124"/>
        <v/>
      </c>
      <c r="ES31" s="81" t="str">
        <f t="shared" ca="1" si="125"/>
        <v/>
      </c>
      <c r="ET31" s="81" t="str">
        <f t="shared" ca="1" si="126"/>
        <v/>
      </c>
      <c r="EU31" s="81" t="str">
        <f t="shared" ca="1" si="127"/>
        <v/>
      </c>
      <c r="EV31" s="81" t="str">
        <f t="shared" ca="1" si="128"/>
        <v/>
      </c>
      <c r="EW31" s="81" t="str">
        <f t="shared" ca="1" si="129"/>
        <v/>
      </c>
      <c r="EX31" s="81" t="str">
        <f t="shared" ca="1" si="130"/>
        <v/>
      </c>
      <c r="EY31" s="81" t="str">
        <f t="shared" ca="1" si="131"/>
        <v/>
      </c>
      <c r="EZ31" s="51" t="str">
        <f t="shared" ca="1" si="132"/>
        <v/>
      </c>
      <c r="FA31" s="80" t="str">
        <f t="shared" ca="1" si="133"/>
        <v/>
      </c>
      <c r="FB31" s="82" t="str">
        <f t="shared" ca="1" si="134"/>
        <v/>
      </c>
      <c r="FC31" s="83" t="str">
        <f t="shared" ca="1" si="135"/>
        <v/>
      </c>
      <c r="FD31" s="79" t="str">
        <f t="shared" ca="1" si="826"/>
        <v/>
      </c>
      <c r="FE31" s="50" t="str">
        <f t="shared" ref="FE31" ca="1" si="1003">IFERROR((VLOOKUP($B31,INDIRECT("'"&amp;TEXT(FD$5,"dd-mm-yy")&amp;"'!$B$8:$AI$1000"),13,0)=$G$6)*1,"")</f>
        <v/>
      </c>
      <c r="FF31" s="81" t="str">
        <f t="shared" ca="1" si="137"/>
        <v/>
      </c>
      <c r="FG31" s="81" t="str">
        <f t="shared" ca="1" si="138"/>
        <v/>
      </c>
      <c r="FH31" s="81" t="str">
        <f t="shared" ca="1" si="139"/>
        <v/>
      </c>
      <c r="FI31" s="81" t="str">
        <f t="shared" ca="1" si="140"/>
        <v/>
      </c>
      <c r="FJ31" s="81" t="str">
        <f t="shared" ca="1" si="141"/>
        <v/>
      </c>
      <c r="FK31" s="81" t="str">
        <f t="shared" ca="1" si="142"/>
        <v/>
      </c>
      <c r="FL31" s="81" t="str">
        <f t="shared" ca="1" si="143"/>
        <v/>
      </c>
      <c r="FM31" s="81" t="str">
        <f t="shared" ca="1" si="144"/>
        <v/>
      </c>
      <c r="FN31" s="51" t="str">
        <f t="shared" ca="1" si="145"/>
        <v/>
      </c>
      <c r="FO31" s="80" t="str">
        <f t="shared" ca="1" si="146"/>
        <v/>
      </c>
      <c r="FP31" s="82" t="str">
        <f t="shared" ca="1" si="147"/>
        <v/>
      </c>
      <c r="FQ31" s="83" t="str">
        <f t="shared" ca="1" si="148"/>
        <v/>
      </c>
      <c r="FR31" s="79" t="str">
        <f t="shared" ca="1" si="826"/>
        <v/>
      </c>
      <c r="FS31" s="50" t="str">
        <f t="shared" ref="FS31" ca="1" si="1004">IFERROR((VLOOKUP($B31,INDIRECT("'"&amp;TEXT(FR$5,"dd-mm-yy")&amp;"'!$B$8:$AI$1000"),13,0)=$G$6)*1,"")</f>
        <v/>
      </c>
      <c r="FT31" s="81" t="str">
        <f t="shared" ca="1" si="151"/>
        <v/>
      </c>
      <c r="FU31" s="81" t="str">
        <f t="shared" ca="1" si="152"/>
        <v/>
      </c>
      <c r="FV31" s="81" t="str">
        <f t="shared" ca="1" si="153"/>
        <v/>
      </c>
      <c r="FW31" s="81" t="str">
        <f t="shared" ca="1" si="154"/>
        <v/>
      </c>
      <c r="FX31" s="81" t="str">
        <f t="shared" ca="1" si="155"/>
        <v/>
      </c>
      <c r="FY31" s="81" t="str">
        <f t="shared" ca="1" si="156"/>
        <v/>
      </c>
      <c r="FZ31" s="81" t="str">
        <f t="shared" ca="1" si="157"/>
        <v/>
      </c>
      <c r="GA31" s="81" t="str">
        <f t="shared" ca="1" si="158"/>
        <v/>
      </c>
      <c r="GB31" s="51" t="str">
        <f t="shared" ca="1" si="159"/>
        <v/>
      </c>
      <c r="GC31" s="80" t="str">
        <f t="shared" ca="1" si="160"/>
        <v/>
      </c>
      <c r="GD31" s="82" t="str">
        <f t="shared" ca="1" si="161"/>
        <v/>
      </c>
      <c r="GE31" s="83" t="str">
        <f t="shared" ca="1" si="162"/>
        <v/>
      </c>
      <c r="GF31" s="79" t="str">
        <f t="shared" ca="1" si="826"/>
        <v/>
      </c>
      <c r="GG31" s="50" t="str">
        <f t="shared" ref="GG31" ca="1" si="1005">IFERROR((VLOOKUP($B31,INDIRECT("'"&amp;TEXT(GF$5,"dd-mm-yy")&amp;"'!$B$8:$AI$1000"),13,0)=$G$6)*1,"")</f>
        <v/>
      </c>
      <c r="GH31" s="81" t="str">
        <f t="shared" ca="1" si="164"/>
        <v/>
      </c>
      <c r="GI31" s="81" t="str">
        <f t="shared" ca="1" si="165"/>
        <v/>
      </c>
      <c r="GJ31" s="81" t="str">
        <f t="shared" ca="1" si="166"/>
        <v/>
      </c>
      <c r="GK31" s="81" t="str">
        <f t="shared" ca="1" si="167"/>
        <v/>
      </c>
      <c r="GL31" s="81" t="str">
        <f t="shared" ca="1" si="168"/>
        <v/>
      </c>
      <c r="GM31" s="81" t="str">
        <f t="shared" ca="1" si="169"/>
        <v/>
      </c>
      <c r="GN31" s="81" t="str">
        <f t="shared" ca="1" si="170"/>
        <v/>
      </c>
      <c r="GO31" s="81" t="str">
        <f t="shared" ca="1" si="171"/>
        <v/>
      </c>
      <c r="GP31" s="51" t="str">
        <f t="shared" ca="1" si="172"/>
        <v/>
      </c>
      <c r="GQ31" s="80" t="str">
        <f t="shared" ca="1" si="173"/>
        <v/>
      </c>
      <c r="GR31" s="82" t="str">
        <f t="shared" ca="1" si="174"/>
        <v/>
      </c>
      <c r="GS31" s="83" t="str">
        <f t="shared" ca="1" si="175"/>
        <v/>
      </c>
      <c r="GT31" s="79" t="str">
        <f t="shared" ca="1" si="826"/>
        <v/>
      </c>
      <c r="GU31" s="50" t="str">
        <f t="shared" ref="GU31" ca="1" si="1006">IFERROR((VLOOKUP($B31,INDIRECT("'"&amp;TEXT(GT$5,"dd-mm-yy")&amp;"'!$B$8:$AI$1000"),13,0)=$G$6)*1,"")</f>
        <v/>
      </c>
      <c r="GV31" s="81" t="str">
        <f t="shared" ca="1" si="177"/>
        <v/>
      </c>
      <c r="GW31" s="81" t="str">
        <f t="shared" ca="1" si="178"/>
        <v/>
      </c>
      <c r="GX31" s="81" t="str">
        <f t="shared" ca="1" si="179"/>
        <v/>
      </c>
      <c r="GY31" s="81" t="str">
        <f t="shared" ca="1" si="180"/>
        <v/>
      </c>
      <c r="GZ31" s="81" t="str">
        <f t="shared" ca="1" si="181"/>
        <v/>
      </c>
      <c r="HA31" s="81" t="str">
        <f t="shared" ca="1" si="182"/>
        <v/>
      </c>
      <c r="HB31" s="81" t="str">
        <f t="shared" ca="1" si="183"/>
        <v/>
      </c>
      <c r="HC31" s="81" t="str">
        <f t="shared" ca="1" si="184"/>
        <v/>
      </c>
      <c r="HD31" s="51" t="str">
        <f t="shared" ca="1" si="185"/>
        <v/>
      </c>
      <c r="HE31" s="80" t="str">
        <f t="shared" ca="1" si="186"/>
        <v/>
      </c>
      <c r="HF31" s="82" t="str">
        <f t="shared" ca="1" si="187"/>
        <v/>
      </c>
      <c r="HG31" s="83" t="str">
        <f t="shared" ca="1" si="188"/>
        <v/>
      </c>
      <c r="HH31" s="79" t="str">
        <f t="shared" ca="1" si="826"/>
        <v/>
      </c>
      <c r="HI31" s="50" t="str">
        <f t="shared" ref="HI31" ca="1" si="1007">IFERROR((VLOOKUP($B31,INDIRECT("'"&amp;TEXT(HH$5,"dd-mm-yy")&amp;"'!$B$8:$AI$1000"),13,0)=$G$6)*1,"")</f>
        <v/>
      </c>
      <c r="HJ31" s="81" t="str">
        <f t="shared" ca="1" si="190"/>
        <v/>
      </c>
      <c r="HK31" s="81" t="str">
        <f t="shared" ca="1" si="191"/>
        <v/>
      </c>
      <c r="HL31" s="81" t="str">
        <f t="shared" ca="1" si="192"/>
        <v/>
      </c>
      <c r="HM31" s="81" t="str">
        <f t="shared" ca="1" si="193"/>
        <v/>
      </c>
      <c r="HN31" s="81" t="str">
        <f t="shared" ca="1" si="194"/>
        <v/>
      </c>
      <c r="HO31" s="81" t="str">
        <f t="shared" ca="1" si="195"/>
        <v/>
      </c>
      <c r="HP31" s="81" t="str">
        <f t="shared" ca="1" si="196"/>
        <v/>
      </c>
      <c r="HQ31" s="81" t="str">
        <f t="shared" ca="1" si="197"/>
        <v/>
      </c>
      <c r="HR31" s="51" t="str">
        <f t="shared" ca="1" si="198"/>
        <v/>
      </c>
      <c r="HS31" s="80" t="str">
        <f t="shared" ca="1" si="199"/>
        <v/>
      </c>
      <c r="HT31" s="82" t="str">
        <f t="shared" ca="1" si="200"/>
        <v/>
      </c>
      <c r="HU31" s="83" t="str">
        <f t="shared" ca="1" si="201"/>
        <v/>
      </c>
      <c r="HV31" s="79" t="str">
        <f t="shared" ca="1" si="803"/>
        <v/>
      </c>
      <c r="HW31" s="50" t="str">
        <f t="shared" ref="HW31" ca="1" si="1008">IFERROR((VLOOKUP($B31,INDIRECT("'"&amp;TEXT(HV$5,"dd-mm-yy")&amp;"'!$B$8:$AI$1000"),13,0)=$G$6)*1,"")</f>
        <v/>
      </c>
      <c r="HX31" s="81" t="str">
        <f t="shared" ca="1" si="203"/>
        <v/>
      </c>
      <c r="HY31" s="81" t="str">
        <f t="shared" ca="1" si="204"/>
        <v/>
      </c>
      <c r="HZ31" s="81" t="str">
        <f t="shared" ca="1" si="205"/>
        <v/>
      </c>
      <c r="IA31" s="81" t="str">
        <f t="shared" ca="1" si="206"/>
        <v/>
      </c>
      <c r="IB31" s="81" t="str">
        <f t="shared" ca="1" si="207"/>
        <v/>
      </c>
      <c r="IC31" s="81" t="str">
        <f t="shared" ca="1" si="208"/>
        <v/>
      </c>
      <c r="ID31" s="81" t="str">
        <f t="shared" ca="1" si="209"/>
        <v/>
      </c>
      <c r="IE31" s="81" t="str">
        <f t="shared" ca="1" si="210"/>
        <v/>
      </c>
      <c r="IF31" s="51" t="str">
        <f t="shared" ca="1" si="211"/>
        <v/>
      </c>
      <c r="IG31" s="80" t="str">
        <f t="shared" ca="1" si="212"/>
        <v/>
      </c>
      <c r="IH31" s="82" t="str">
        <f t="shared" ca="1" si="213"/>
        <v/>
      </c>
      <c r="II31" s="83" t="str">
        <f t="shared" ca="1" si="214"/>
        <v/>
      </c>
      <c r="IJ31" s="79" t="str">
        <f t="shared" ca="1" si="803"/>
        <v/>
      </c>
      <c r="IK31" s="50" t="str">
        <f t="shared" ref="IK31" ca="1" si="1009">IFERROR((VLOOKUP($B31,INDIRECT("'"&amp;TEXT(IJ$5,"dd-mm-yy")&amp;"'!$B$8:$AI$1000"),13,0)=$G$6)*1,"")</f>
        <v/>
      </c>
      <c r="IL31" s="81" t="str">
        <f t="shared" ca="1" si="217"/>
        <v/>
      </c>
      <c r="IM31" s="81" t="str">
        <f t="shared" ca="1" si="218"/>
        <v/>
      </c>
      <c r="IN31" s="81" t="str">
        <f t="shared" ca="1" si="219"/>
        <v/>
      </c>
      <c r="IO31" s="81" t="str">
        <f t="shared" ca="1" si="220"/>
        <v/>
      </c>
      <c r="IP31" s="81" t="str">
        <f t="shared" ca="1" si="221"/>
        <v/>
      </c>
      <c r="IQ31" s="81" t="str">
        <f t="shared" ca="1" si="222"/>
        <v/>
      </c>
      <c r="IR31" s="81" t="str">
        <f t="shared" ca="1" si="223"/>
        <v/>
      </c>
      <c r="IS31" s="81" t="str">
        <f t="shared" ca="1" si="224"/>
        <v/>
      </c>
      <c r="IT31" s="51" t="str">
        <f t="shared" ca="1" si="225"/>
        <v/>
      </c>
      <c r="IU31" s="80" t="str">
        <f t="shared" ca="1" si="226"/>
        <v/>
      </c>
      <c r="IV31" s="82" t="str">
        <f t="shared" ca="1" si="227"/>
        <v/>
      </c>
      <c r="IW31" s="83" t="str">
        <f t="shared" ca="1" si="228"/>
        <v/>
      </c>
      <c r="IX31" s="79" t="str">
        <f t="shared" ca="1" si="803"/>
        <v/>
      </c>
      <c r="IY31" s="50" t="str">
        <f t="shared" ref="IY31" ca="1" si="1010">IFERROR((VLOOKUP($B31,INDIRECT("'"&amp;TEXT(IX$5,"dd-mm-yy")&amp;"'!$B$8:$AI$1000"),13,0)=$G$6)*1,"")</f>
        <v/>
      </c>
      <c r="IZ31" s="81" t="str">
        <f t="shared" ca="1" si="230"/>
        <v/>
      </c>
      <c r="JA31" s="81" t="str">
        <f t="shared" ca="1" si="231"/>
        <v/>
      </c>
      <c r="JB31" s="81" t="str">
        <f t="shared" ca="1" si="232"/>
        <v/>
      </c>
      <c r="JC31" s="81" t="str">
        <f t="shared" ca="1" si="233"/>
        <v/>
      </c>
      <c r="JD31" s="81" t="str">
        <f t="shared" ca="1" si="234"/>
        <v/>
      </c>
      <c r="JE31" s="81" t="str">
        <f t="shared" ca="1" si="235"/>
        <v/>
      </c>
      <c r="JF31" s="81" t="str">
        <f t="shared" ca="1" si="236"/>
        <v/>
      </c>
      <c r="JG31" s="81" t="str">
        <f t="shared" ca="1" si="237"/>
        <v/>
      </c>
      <c r="JH31" s="51" t="str">
        <f t="shared" ca="1" si="238"/>
        <v/>
      </c>
      <c r="JI31" s="80" t="str">
        <f t="shared" ca="1" si="239"/>
        <v/>
      </c>
      <c r="JJ31" s="82" t="str">
        <f t="shared" ca="1" si="240"/>
        <v/>
      </c>
      <c r="JK31" s="83" t="str">
        <f t="shared" ca="1" si="241"/>
        <v/>
      </c>
      <c r="JL31" s="79" t="str">
        <f t="shared" ca="1" si="803"/>
        <v/>
      </c>
      <c r="JM31" s="50" t="str">
        <f t="shared" ref="JM31" ca="1" si="1011">IFERROR((VLOOKUP($B31,INDIRECT("'"&amp;TEXT(JL$5,"dd-mm-yy")&amp;"'!$B$8:$AI$1000"),13,0)=$G$6)*1,"")</f>
        <v/>
      </c>
      <c r="JN31" s="81" t="str">
        <f t="shared" ca="1" si="243"/>
        <v/>
      </c>
      <c r="JO31" s="81" t="str">
        <f t="shared" ca="1" si="244"/>
        <v/>
      </c>
      <c r="JP31" s="81" t="str">
        <f t="shared" ca="1" si="245"/>
        <v/>
      </c>
      <c r="JQ31" s="81" t="str">
        <f t="shared" ca="1" si="246"/>
        <v/>
      </c>
      <c r="JR31" s="81" t="str">
        <f t="shared" ca="1" si="247"/>
        <v/>
      </c>
      <c r="JS31" s="81" t="str">
        <f t="shared" ca="1" si="248"/>
        <v/>
      </c>
      <c r="JT31" s="81" t="str">
        <f t="shared" ca="1" si="249"/>
        <v/>
      </c>
      <c r="JU31" s="81" t="str">
        <f t="shared" ca="1" si="250"/>
        <v/>
      </c>
      <c r="JV31" s="51" t="str">
        <f t="shared" ca="1" si="251"/>
        <v/>
      </c>
      <c r="JW31" s="80" t="str">
        <f t="shared" ca="1" si="252"/>
        <v/>
      </c>
      <c r="JX31" s="82" t="str">
        <f t="shared" ca="1" si="253"/>
        <v/>
      </c>
      <c r="JY31" s="83" t="str">
        <f t="shared" ca="1" si="254"/>
        <v/>
      </c>
      <c r="JZ31" s="79" t="str">
        <f t="shared" ca="1" si="803"/>
        <v/>
      </c>
      <c r="KA31" s="50" t="str">
        <f t="shared" ref="KA31" ca="1" si="1012">IFERROR((VLOOKUP($B31,INDIRECT("'"&amp;TEXT(JZ$5,"dd-mm-yy")&amp;"'!$B$8:$AI$1000"),13,0)=$G$6)*1,"")</f>
        <v/>
      </c>
      <c r="KB31" s="81" t="str">
        <f t="shared" ca="1" si="256"/>
        <v/>
      </c>
      <c r="KC31" s="81" t="str">
        <f t="shared" ca="1" si="257"/>
        <v/>
      </c>
      <c r="KD31" s="81" t="str">
        <f t="shared" ca="1" si="258"/>
        <v/>
      </c>
      <c r="KE31" s="81" t="str">
        <f t="shared" ca="1" si="259"/>
        <v/>
      </c>
      <c r="KF31" s="81" t="str">
        <f t="shared" ca="1" si="260"/>
        <v/>
      </c>
      <c r="KG31" s="81" t="str">
        <f t="shared" ca="1" si="261"/>
        <v/>
      </c>
      <c r="KH31" s="81" t="str">
        <f t="shared" ca="1" si="262"/>
        <v/>
      </c>
      <c r="KI31" s="81" t="str">
        <f t="shared" ca="1" si="263"/>
        <v/>
      </c>
      <c r="KJ31" s="51" t="str">
        <f t="shared" ca="1" si="264"/>
        <v/>
      </c>
      <c r="KK31" s="80" t="str">
        <f t="shared" ca="1" si="265"/>
        <v/>
      </c>
      <c r="KL31" s="82" t="str">
        <f t="shared" ca="1" si="266"/>
        <v/>
      </c>
      <c r="KM31" s="83" t="str">
        <f t="shared" ca="1" si="267"/>
        <v/>
      </c>
      <c r="KN31" s="79" t="str">
        <f t="shared" ca="1" si="837"/>
        <v/>
      </c>
      <c r="KO31" s="50" t="str">
        <f t="shared" ref="KO31" ca="1" si="1013">IFERROR((VLOOKUP($B31,INDIRECT("'"&amp;TEXT(KN$5,"dd-mm-yy")&amp;"'!$B$8:$AI$1000"),13,0)=$G$6)*1,"")</f>
        <v/>
      </c>
      <c r="KP31" s="81" t="str">
        <f t="shared" ca="1" si="269"/>
        <v/>
      </c>
      <c r="KQ31" s="81" t="str">
        <f t="shared" ca="1" si="270"/>
        <v/>
      </c>
      <c r="KR31" s="81" t="str">
        <f t="shared" ca="1" si="271"/>
        <v/>
      </c>
      <c r="KS31" s="81" t="str">
        <f t="shared" ca="1" si="272"/>
        <v/>
      </c>
      <c r="KT31" s="81" t="str">
        <f t="shared" ca="1" si="273"/>
        <v/>
      </c>
      <c r="KU31" s="81" t="str">
        <f t="shared" ca="1" si="274"/>
        <v/>
      </c>
      <c r="KV31" s="81" t="str">
        <f t="shared" ca="1" si="275"/>
        <v/>
      </c>
      <c r="KW31" s="81" t="str">
        <f t="shared" ca="1" si="276"/>
        <v/>
      </c>
      <c r="KX31" s="51" t="str">
        <f t="shared" ca="1" si="277"/>
        <v/>
      </c>
      <c r="KY31" s="80" t="str">
        <f t="shared" ca="1" si="278"/>
        <v/>
      </c>
      <c r="KZ31" s="82" t="str">
        <f t="shared" ca="1" si="279"/>
        <v/>
      </c>
      <c r="LA31" s="83" t="str">
        <f t="shared" ca="1" si="280"/>
        <v/>
      </c>
      <c r="LB31" s="79" t="str">
        <f t="shared" ca="1" si="837"/>
        <v/>
      </c>
      <c r="LC31" s="50" t="str">
        <f t="shared" ref="LC31" ca="1" si="1014">IFERROR((VLOOKUP($B31,INDIRECT("'"&amp;TEXT(LB$5,"dd-mm-yy")&amp;"'!$B$8:$AI$1000"),13,0)=$G$6)*1,"")</f>
        <v/>
      </c>
      <c r="LD31" s="81" t="str">
        <f t="shared" ca="1" si="283"/>
        <v/>
      </c>
      <c r="LE31" s="81" t="str">
        <f t="shared" ca="1" si="284"/>
        <v/>
      </c>
      <c r="LF31" s="81" t="str">
        <f t="shared" ca="1" si="285"/>
        <v/>
      </c>
      <c r="LG31" s="81" t="str">
        <f t="shared" ca="1" si="286"/>
        <v/>
      </c>
      <c r="LH31" s="81" t="str">
        <f t="shared" ca="1" si="287"/>
        <v/>
      </c>
      <c r="LI31" s="81" t="str">
        <f t="shared" ca="1" si="288"/>
        <v/>
      </c>
      <c r="LJ31" s="81" t="str">
        <f t="shared" ca="1" si="289"/>
        <v/>
      </c>
      <c r="LK31" s="81" t="str">
        <f t="shared" ca="1" si="290"/>
        <v/>
      </c>
      <c r="LL31" s="51" t="str">
        <f t="shared" ca="1" si="291"/>
        <v/>
      </c>
      <c r="LM31" s="80" t="str">
        <f t="shared" ca="1" si="292"/>
        <v/>
      </c>
      <c r="LN31" s="82" t="str">
        <f t="shared" ca="1" si="293"/>
        <v/>
      </c>
      <c r="LO31" s="83" t="str">
        <f t="shared" ca="1" si="294"/>
        <v/>
      </c>
      <c r="LP31" s="79" t="str">
        <f t="shared" ca="1" si="837"/>
        <v/>
      </c>
      <c r="LQ31" s="50" t="str">
        <f t="shared" ref="LQ31" ca="1" si="1015">IFERROR((VLOOKUP($B31,INDIRECT("'"&amp;TEXT(LP$5,"dd-mm-yy")&amp;"'!$B$8:$AI$1000"),13,0)=$G$6)*1,"")</f>
        <v/>
      </c>
      <c r="LR31" s="81" t="str">
        <f t="shared" ca="1" si="296"/>
        <v/>
      </c>
      <c r="LS31" s="81" t="str">
        <f t="shared" ca="1" si="297"/>
        <v/>
      </c>
      <c r="LT31" s="81" t="str">
        <f t="shared" ca="1" si="298"/>
        <v/>
      </c>
      <c r="LU31" s="81" t="str">
        <f t="shared" ca="1" si="299"/>
        <v/>
      </c>
      <c r="LV31" s="81" t="str">
        <f t="shared" ca="1" si="300"/>
        <v/>
      </c>
      <c r="LW31" s="81" t="str">
        <f t="shared" ca="1" si="301"/>
        <v/>
      </c>
      <c r="LX31" s="81" t="str">
        <f t="shared" ca="1" si="302"/>
        <v/>
      </c>
      <c r="LY31" s="81" t="str">
        <f t="shared" ca="1" si="303"/>
        <v/>
      </c>
      <c r="LZ31" s="51" t="str">
        <f t="shared" ca="1" si="304"/>
        <v/>
      </c>
      <c r="MA31" s="80" t="str">
        <f t="shared" ca="1" si="305"/>
        <v/>
      </c>
      <c r="MB31" s="82" t="str">
        <f t="shared" ca="1" si="306"/>
        <v/>
      </c>
      <c r="MC31" s="83" t="str">
        <f t="shared" ca="1" si="307"/>
        <v/>
      </c>
      <c r="MD31" s="79" t="str">
        <f t="shared" ca="1" si="837"/>
        <v/>
      </c>
      <c r="ME31" s="50" t="str">
        <f t="shared" ref="ME31" ca="1" si="1016">IFERROR((VLOOKUP($B31,INDIRECT("'"&amp;TEXT(MD$5,"dd-mm-yy")&amp;"'!$B$8:$AI$1000"),13,0)=$G$6)*1,"")</f>
        <v/>
      </c>
      <c r="MF31" s="81" t="str">
        <f t="shared" ca="1" si="309"/>
        <v/>
      </c>
      <c r="MG31" s="81" t="str">
        <f t="shared" ca="1" si="310"/>
        <v/>
      </c>
      <c r="MH31" s="81" t="str">
        <f t="shared" ca="1" si="311"/>
        <v/>
      </c>
      <c r="MI31" s="81" t="str">
        <f t="shared" ca="1" si="312"/>
        <v/>
      </c>
      <c r="MJ31" s="81" t="str">
        <f t="shared" ca="1" si="313"/>
        <v/>
      </c>
      <c r="MK31" s="81" t="str">
        <f t="shared" ca="1" si="314"/>
        <v/>
      </c>
      <c r="ML31" s="81" t="str">
        <f t="shared" ca="1" si="315"/>
        <v/>
      </c>
      <c r="MM31" s="81" t="str">
        <f t="shared" ca="1" si="316"/>
        <v/>
      </c>
      <c r="MN31" s="51" t="str">
        <f t="shared" ca="1" si="317"/>
        <v/>
      </c>
      <c r="MO31" s="80" t="str">
        <f t="shared" ca="1" si="318"/>
        <v/>
      </c>
      <c r="MP31" s="82" t="str">
        <f t="shared" ca="1" si="319"/>
        <v/>
      </c>
      <c r="MQ31" s="83" t="str">
        <f t="shared" ca="1" si="320"/>
        <v/>
      </c>
      <c r="MR31" s="79" t="str">
        <f t="shared" ca="1" si="837"/>
        <v/>
      </c>
      <c r="MS31" s="50" t="str">
        <f t="shared" ref="MS31" ca="1" si="1017">IFERROR((VLOOKUP($B31,INDIRECT("'"&amp;TEXT(MR$5,"dd-mm-yy")&amp;"'!$B$8:$AI$1000"),13,0)=$G$6)*1,"")</f>
        <v/>
      </c>
      <c r="MT31" s="81" t="str">
        <f t="shared" ca="1" si="322"/>
        <v/>
      </c>
      <c r="MU31" s="81" t="str">
        <f t="shared" ca="1" si="323"/>
        <v/>
      </c>
      <c r="MV31" s="81" t="str">
        <f t="shared" ca="1" si="324"/>
        <v/>
      </c>
      <c r="MW31" s="81" t="str">
        <f t="shared" ca="1" si="325"/>
        <v/>
      </c>
      <c r="MX31" s="81" t="str">
        <f t="shared" ca="1" si="326"/>
        <v/>
      </c>
      <c r="MY31" s="81" t="str">
        <f t="shared" ca="1" si="327"/>
        <v/>
      </c>
      <c r="MZ31" s="81" t="str">
        <f t="shared" ca="1" si="328"/>
        <v/>
      </c>
      <c r="NA31" s="81" t="str">
        <f t="shared" ca="1" si="329"/>
        <v/>
      </c>
      <c r="NB31" s="51" t="str">
        <f t="shared" ca="1" si="330"/>
        <v/>
      </c>
      <c r="NC31" s="80" t="str">
        <f t="shared" ca="1" si="331"/>
        <v/>
      </c>
      <c r="ND31" s="82" t="str">
        <f t="shared" ca="1" si="332"/>
        <v/>
      </c>
      <c r="NE31" s="83" t="str">
        <f t="shared" ca="1" si="333"/>
        <v/>
      </c>
      <c r="NF31" s="79" t="str">
        <f t="shared" ca="1" si="814"/>
        <v/>
      </c>
      <c r="NG31" s="50" t="str">
        <f t="shared" ref="NG31" ca="1" si="1018">IFERROR((VLOOKUP($B31,INDIRECT("'"&amp;TEXT(NF$5,"dd-mm-yy")&amp;"'!$B$8:$AI$1000"),13,0)=$G$6)*1,"")</f>
        <v/>
      </c>
      <c r="NH31" s="81" t="str">
        <f t="shared" ca="1" si="335"/>
        <v/>
      </c>
      <c r="NI31" s="81" t="str">
        <f t="shared" ca="1" si="336"/>
        <v/>
      </c>
      <c r="NJ31" s="81" t="str">
        <f t="shared" ca="1" si="337"/>
        <v/>
      </c>
      <c r="NK31" s="81" t="str">
        <f t="shared" ca="1" si="338"/>
        <v/>
      </c>
      <c r="NL31" s="81" t="str">
        <f t="shared" ca="1" si="339"/>
        <v/>
      </c>
      <c r="NM31" s="81" t="str">
        <f t="shared" ca="1" si="340"/>
        <v/>
      </c>
      <c r="NN31" s="81" t="str">
        <f t="shared" ca="1" si="341"/>
        <v/>
      </c>
      <c r="NO31" s="81" t="str">
        <f t="shared" ca="1" si="342"/>
        <v/>
      </c>
      <c r="NP31" s="51" t="str">
        <f t="shared" ca="1" si="343"/>
        <v/>
      </c>
      <c r="NQ31" s="80" t="str">
        <f t="shared" ca="1" si="344"/>
        <v/>
      </c>
      <c r="NR31" s="82" t="str">
        <f t="shared" ca="1" si="345"/>
        <v/>
      </c>
      <c r="NS31" s="83" t="str">
        <f t="shared" ca="1" si="346"/>
        <v/>
      </c>
      <c r="NT31" s="79" t="str">
        <f t="shared" ca="1" si="814"/>
        <v/>
      </c>
      <c r="NU31" s="50" t="str">
        <f t="shared" ref="NU31" ca="1" si="1019">IFERROR((VLOOKUP($B31,INDIRECT("'"&amp;TEXT(NT$5,"dd-mm-yy")&amp;"'!$B$8:$AI$1000"),13,0)=$G$6)*1,"")</f>
        <v/>
      </c>
      <c r="NV31" s="81" t="str">
        <f t="shared" ca="1" si="349"/>
        <v/>
      </c>
      <c r="NW31" s="81" t="str">
        <f t="shared" ca="1" si="350"/>
        <v/>
      </c>
      <c r="NX31" s="81" t="str">
        <f t="shared" ca="1" si="351"/>
        <v/>
      </c>
      <c r="NY31" s="81" t="str">
        <f t="shared" ca="1" si="352"/>
        <v/>
      </c>
      <c r="NZ31" s="81" t="str">
        <f t="shared" ca="1" si="353"/>
        <v/>
      </c>
      <c r="OA31" s="81" t="str">
        <f t="shared" ca="1" si="354"/>
        <v/>
      </c>
      <c r="OB31" s="81" t="str">
        <f t="shared" ca="1" si="355"/>
        <v/>
      </c>
      <c r="OC31" s="81" t="str">
        <f t="shared" ca="1" si="356"/>
        <v/>
      </c>
      <c r="OD31" s="51" t="str">
        <f t="shared" ca="1" si="357"/>
        <v/>
      </c>
      <c r="OE31" s="80" t="str">
        <f t="shared" ca="1" si="358"/>
        <v/>
      </c>
      <c r="OF31" s="82" t="str">
        <f t="shared" ca="1" si="359"/>
        <v/>
      </c>
      <c r="OG31" s="83" t="str">
        <f t="shared" ca="1" si="360"/>
        <v/>
      </c>
      <c r="OH31" s="79" t="str">
        <f t="shared" ca="1" si="814"/>
        <v/>
      </c>
      <c r="OI31" s="50" t="str">
        <f t="shared" ref="OI31" ca="1" si="1020">IFERROR((VLOOKUP($B31,INDIRECT("'"&amp;TEXT(OH$5,"dd-mm-yy")&amp;"'!$B$8:$AI$1000"),13,0)=$G$6)*1,"")</f>
        <v/>
      </c>
      <c r="OJ31" s="81" t="str">
        <f t="shared" ca="1" si="362"/>
        <v/>
      </c>
      <c r="OK31" s="81" t="str">
        <f t="shared" ca="1" si="363"/>
        <v/>
      </c>
      <c r="OL31" s="81" t="str">
        <f t="shared" ca="1" si="364"/>
        <v/>
      </c>
      <c r="OM31" s="81" t="str">
        <f t="shared" ca="1" si="365"/>
        <v/>
      </c>
      <c r="ON31" s="81" t="str">
        <f t="shared" ca="1" si="366"/>
        <v/>
      </c>
      <c r="OO31" s="81" t="str">
        <f t="shared" ca="1" si="367"/>
        <v/>
      </c>
      <c r="OP31" s="81" t="str">
        <f t="shared" ca="1" si="368"/>
        <v/>
      </c>
      <c r="OQ31" s="81" t="str">
        <f t="shared" ca="1" si="369"/>
        <v/>
      </c>
      <c r="OR31" s="51" t="str">
        <f t="shared" ca="1" si="370"/>
        <v/>
      </c>
      <c r="OS31" s="80" t="str">
        <f t="shared" ca="1" si="371"/>
        <v/>
      </c>
      <c r="OT31" s="82" t="str">
        <f t="shared" ca="1" si="372"/>
        <v/>
      </c>
      <c r="OU31" s="83" t="str">
        <f t="shared" ca="1" si="373"/>
        <v/>
      </c>
      <c r="OV31" s="79" t="str">
        <f t="shared" ca="1" si="814"/>
        <v/>
      </c>
      <c r="OW31" s="50" t="str">
        <f t="shared" ref="OW31" ca="1" si="1021">IFERROR((VLOOKUP($B31,INDIRECT("'"&amp;TEXT(OV$5,"dd-mm-yy")&amp;"'!$B$8:$AI$1000"),13,0)=$G$6)*1,"")</f>
        <v/>
      </c>
      <c r="OX31" s="81" t="str">
        <f t="shared" ca="1" si="375"/>
        <v/>
      </c>
      <c r="OY31" s="81" t="str">
        <f t="shared" ca="1" si="376"/>
        <v/>
      </c>
      <c r="OZ31" s="81" t="str">
        <f t="shared" ca="1" si="377"/>
        <v/>
      </c>
      <c r="PA31" s="81" t="str">
        <f t="shared" ca="1" si="378"/>
        <v/>
      </c>
      <c r="PB31" s="81" t="str">
        <f t="shared" ca="1" si="379"/>
        <v/>
      </c>
      <c r="PC31" s="81" t="str">
        <f t="shared" ca="1" si="380"/>
        <v/>
      </c>
      <c r="PD31" s="81" t="str">
        <f t="shared" ca="1" si="381"/>
        <v/>
      </c>
      <c r="PE31" s="81" t="str">
        <f t="shared" ca="1" si="382"/>
        <v/>
      </c>
      <c r="PF31" s="51" t="str">
        <f t="shared" ca="1" si="383"/>
        <v/>
      </c>
      <c r="PG31" s="80" t="str">
        <f t="shared" ca="1" si="384"/>
        <v/>
      </c>
      <c r="PH31" s="82" t="str">
        <f t="shared" ca="1" si="385"/>
        <v/>
      </c>
      <c r="PI31" s="83" t="str">
        <f t="shared" ca="1" si="386"/>
        <v/>
      </c>
      <c r="PJ31" s="79" t="str">
        <f t="shared" ca="1" si="814"/>
        <v/>
      </c>
      <c r="PK31" s="50" t="str">
        <f t="shared" ref="PK31" ca="1" si="1022">IFERROR((VLOOKUP($B31,INDIRECT("'"&amp;TEXT(PJ$5,"dd-mm-yy")&amp;"'!$B$8:$AI$1000"),13,0)=$G$6)*1,"")</f>
        <v/>
      </c>
      <c r="PL31" s="81" t="str">
        <f t="shared" ca="1" si="388"/>
        <v/>
      </c>
      <c r="PM31" s="81" t="str">
        <f t="shared" ca="1" si="389"/>
        <v/>
      </c>
      <c r="PN31" s="81" t="str">
        <f t="shared" ca="1" si="390"/>
        <v/>
      </c>
      <c r="PO31" s="81" t="str">
        <f t="shared" ca="1" si="391"/>
        <v/>
      </c>
      <c r="PP31" s="81" t="str">
        <f t="shared" ca="1" si="392"/>
        <v/>
      </c>
      <c r="PQ31" s="81" t="str">
        <f t="shared" ca="1" si="393"/>
        <v/>
      </c>
      <c r="PR31" s="81" t="str">
        <f t="shared" ca="1" si="394"/>
        <v/>
      </c>
      <c r="PS31" s="81" t="str">
        <f t="shared" ca="1" si="395"/>
        <v/>
      </c>
      <c r="PT31" s="51" t="str">
        <f t="shared" ca="1" si="396"/>
        <v/>
      </c>
      <c r="PU31" s="80" t="str">
        <f t="shared" ca="1" si="397"/>
        <v/>
      </c>
      <c r="PV31" s="82" t="str">
        <f t="shared" ca="1" si="398"/>
        <v/>
      </c>
      <c r="PW31" s="83" t="str">
        <f t="shared" ca="1" si="399"/>
        <v/>
      </c>
      <c r="PX31" s="79" t="str">
        <f t="shared" ca="1" si="820"/>
        <v/>
      </c>
      <c r="PY31" s="50" t="str">
        <f t="shared" ref="PY31" ca="1" si="1023">IFERROR((VLOOKUP($B31,INDIRECT("'"&amp;TEXT(PX$5,"dd-mm-yy")&amp;"'!$B$8:$AI$1000"),13,0)=$G$6)*1,"")</f>
        <v/>
      </c>
      <c r="PZ31" s="81" t="str">
        <f t="shared" ca="1" si="401"/>
        <v/>
      </c>
      <c r="QA31" s="81" t="str">
        <f t="shared" ca="1" si="402"/>
        <v/>
      </c>
      <c r="QB31" s="81" t="str">
        <f t="shared" ca="1" si="403"/>
        <v/>
      </c>
      <c r="QC31" s="81" t="str">
        <f t="shared" ca="1" si="404"/>
        <v/>
      </c>
      <c r="QD31" s="81" t="str">
        <f t="shared" ca="1" si="405"/>
        <v/>
      </c>
      <c r="QE31" s="81" t="str">
        <f t="shared" ca="1" si="406"/>
        <v/>
      </c>
      <c r="QF31" s="81" t="str">
        <f t="shared" ca="1" si="407"/>
        <v/>
      </c>
      <c r="QG31" s="81" t="str">
        <f t="shared" ca="1" si="408"/>
        <v/>
      </c>
      <c r="QH31" s="51" t="str">
        <f t="shared" ca="1" si="409"/>
        <v/>
      </c>
      <c r="QI31" s="80" t="str">
        <f t="shared" ca="1" si="410"/>
        <v/>
      </c>
      <c r="QJ31" s="82" t="str">
        <f t="shared" ca="1" si="411"/>
        <v/>
      </c>
      <c r="QK31" s="83" t="str">
        <f t="shared" ca="1" si="412"/>
        <v/>
      </c>
    </row>
    <row r="32" spans="2:453" ht="14.45" customHeight="1" x14ac:dyDescent="0.3">
      <c r="B32" s="72" t="str">
        <f>Colaboradores!B30</f>
        <v>8757</v>
      </c>
      <c r="C32" s="71" t="str">
        <f>Colaboradores!C30</f>
        <v>Torres Salazar, Víctor</v>
      </c>
      <c r="D32" s="90">
        <f t="shared" ca="1" si="0"/>
        <v>0</v>
      </c>
      <c r="E32" s="91">
        <f t="shared" ca="1" si="1"/>
        <v>0</v>
      </c>
      <c r="F32" s="54" t="str">
        <f t="shared" ca="1" si="790"/>
        <v/>
      </c>
      <c r="G32" s="52" t="str">
        <f t="shared" ca="1" si="790"/>
        <v/>
      </c>
      <c r="H32" s="81" t="str">
        <f t="shared" ca="1" si="790"/>
        <v/>
      </c>
      <c r="I32" s="81" t="str">
        <f t="shared" ca="1" si="790"/>
        <v/>
      </c>
      <c r="J32" s="81" t="str">
        <f t="shared" ca="1" si="790"/>
        <v/>
      </c>
      <c r="K32" s="81" t="str">
        <f t="shared" ca="1" si="790"/>
        <v/>
      </c>
      <c r="L32" s="81" t="str">
        <f t="shared" ca="1" si="790"/>
        <v/>
      </c>
      <c r="M32" s="81" t="str">
        <f t="shared" ca="1" si="790"/>
        <v/>
      </c>
      <c r="N32" s="81" t="str">
        <f t="shared" ca="1" si="790"/>
        <v/>
      </c>
      <c r="O32" s="81" t="str">
        <f t="shared" ca="1" si="790"/>
        <v/>
      </c>
      <c r="P32" s="53" t="str">
        <f t="shared" ca="1" si="790"/>
        <v/>
      </c>
      <c r="Q32" s="28" t="str">
        <f t="shared" ca="1" si="790"/>
        <v/>
      </c>
      <c r="R32" s="82" t="str">
        <f t="shared" ca="1" si="790"/>
        <v/>
      </c>
      <c r="S32" s="83" t="str">
        <f t="shared" ca="1" si="790"/>
        <v/>
      </c>
      <c r="T32" s="79" t="str">
        <f t="shared" ca="1" si="3"/>
        <v/>
      </c>
      <c r="U32" s="50" t="str">
        <f t="shared" ca="1" si="4"/>
        <v/>
      </c>
      <c r="V32" s="81" t="str">
        <f t="shared" ca="1" si="5"/>
        <v/>
      </c>
      <c r="W32" s="81" t="str">
        <f t="shared" ca="1" si="6"/>
        <v/>
      </c>
      <c r="X32" s="81" t="str">
        <f t="shared" ca="1" si="7"/>
        <v/>
      </c>
      <c r="Y32" s="81" t="str">
        <f t="shared" ca="1" si="8"/>
        <v/>
      </c>
      <c r="Z32" s="81" t="str">
        <f t="shared" ca="1" si="9"/>
        <v/>
      </c>
      <c r="AA32" s="81" t="str">
        <f t="shared" ca="1" si="10"/>
        <v/>
      </c>
      <c r="AB32" s="81" t="str">
        <f t="shared" ca="1" si="11"/>
        <v/>
      </c>
      <c r="AC32" s="81" t="str">
        <f t="shared" ca="1" si="12"/>
        <v/>
      </c>
      <c r="AD32" s="51" t="str">
        <f t="shared" ca="1" si="13"/>
        <v/>
      </c>
      <c r="AE32" s="80" t="str">
        <f t="shared" ca="1" si="14"/>
        <v/>
      </c>
      <c r="AF32" s="82" t="str">
        <f t="shared" ca="1" si="15"/>
        <v/>
      </c>
      <c r="AG32" s="83" t="str">
        <f t="shared" ca="1" si="16"/>
        <v/>
      </c>
      <c r="AH32" s="79" t="str">
        <f t="shared" ca="1" si="17"/>
        <v/>
      </c>
      <c r="AI32" s="50" t="str">
        <f t="shared" ca="1" si="18"/>
        <v/>
      </c>
      <c r="AJ32" s="81" t="str">
        <f t="shared" ca="1" si="19"/>
        <v/>
      </c>
      <c r="AK32" s="81" t="str">
        <f t="shared" ca="1" si="20"/>
        <v/>
      </c>
      <c r="AL32" s="81" t="str">
        <f t="shared" ca="1" si="21"/>
        <v/>
      </c>
      <c r="AM32" s="81" t="str">
        <f t="shared" ca="1" si="22"/>
        <v/>
      </c>
      <c r="AN32" s="81" t="str">
        <f t="shared" ca="1" si="23"/>
        <v/>
      </c>
      <c r="AO32" s="81" t="str">
        <f t="shared" ca="1" si="24"/>
        <v/>
      </c>
      <c r="AP32" s="81" t="str">
        <f t="shared" ca="1" si="25"/>
        <v/>
      </c>
      <c r="AQ32" s="81" t="str">
        <f t="shared" ca="1" si="26"/>
        <v/>
      </c>
      <c r="AR32" s="51" t="str">
        <f t="shared" ca="1" si="27"/>
        <v/>
      </c>
      <c r="AS32" s="80" t="str">
        <f t="shared" ca="1" si="28"/>
        <v/>
      </c>
      <c r="AT32" s="82" t="str">
        <f t="shared" ca="1" si="29"/>
        <v/>
      </c>
      <c r="AU32" s="83" t="str">
        <f t="shared" ca="1" si="30"/>
        <v/>
      </c>
      <c r="AV32" s="79" t="str">
        <f t="shared" ca="1" si="31"/>
        <v/>
      </c>
      <c r="AW32" s="50" t="str">
        <f t="shared" ca="1" si="32"/>
        <v/>
      </c>
      <c r="AX32" s="81" t="str">
        <f t="shared" ca="1" si="33"/>
        <v/>
      </c>
      <c r="AY32" s="81" t="str">
        <f t="shared" ca="1" si="34"/>
        <v/>
      </c>
      <c r="AZ32" s="81" t="str">
        <f t="shared" ca="1" si="35"/>
        <v/>
      </c>
      <c r="BA32" s="81" t="str">
        <f t="shared" ca="1" si="36"/>
        <v/>
      </c>
      <c r="BB32" s="81" t="str">
        <f t="shared" ca="1" si="37"/>
        <v/>
      </c>
      <c r="BC32" s="81" t="str">
        <f t="shared" ca="1" si="38"/>
        <v/>
      </c>
      <c r="BD32" s="81" t="str">
        <f t="shared" ca="1" si="39"/>
        <v/>
      </c>
      <c r="BE32" s="81" t="str">
        <f t="shared" ca="1" si="40"/>
        <v/>
      </c>
      <c r="BF32" s="51" t="str">
        <f t="shared" ca="1" si="41"/>
        <v/>
      </c>
      <c r="BG32" s="80" t="str">
        <f t="shared" ca="1" si="42"/>
        <v/>
      </c>
      <c r="BH32" s="82" t="str">
        <f t="shared" ca="1" si="43"/>
        <v/>
      </c>
      <c r="BI32" s="83" t="str">
        <f t="shared" ca="1" si="44"/>
        <v/>
      </c>
      <c r="BJ32" s="79" t="str">
        <f t="shared" ca="1" si="791"/>
        <v/>
      </c>
      <c r="BK32" s="50" t="str">
        <f t="shared" ca="1" si="792"/>
        <v/>
      </c>
      <c r="BL32" s="81" t="str">
        <f t="shared" ca="1" si="47"/>
        <v/>
      </c>
      <c r="BM32" s="81" t="str">
        <f t="shared" ca="1" si="48"/>
        <v/>
      </c>
      <c r="BN32" s="81" t="str">
        <f t="shared" ca="1" si="49"/>
        <v/>
      </c>
      <c r="BO32" s="81" t="str">
        <f t="shared" ca="1" si="50"/>
        <v/>
      </c>
      <c r="BP32" s="81" t="str">
        <f t="shared" ca="1" si="51"/>
        <v/>
      </c>
      <c r="BQ32" s="81" t="str">
        <f t="shared" ca="1" si="52"/>
        <v/>
      </c>
      <c r="BR32" s="81" t="str">
        <f t="shared" ca="1" si="53"/>
        <v/>
      </c>
      <c r="BS32" s="81" t="str">
        <f t="shared" ca="1" si="54"/>
        <v/>
      </c>
      <c r="BT32" s="51" t="str">
        <f t="shared" ca="1" si="55"/>
        <v/>
      </c>
      <c r="BU32" s="80" t="str">
        <f t="shared" ca="1" si="56"/>
        <v/>
      </c>
      <c r="BV32" s="82" t="str">
        <f t="shared" ca="1" si="57"/>
        <v/>
      </c>
      <c r="BW32" s="83" t="str">
        <f t="shared" ca="1" si="58"/>
        <v/>
      </c>
      <c r="BX32" s="79" t="str">
        <f t="shared" ca="1" si="791"/>
        <v/>
      </c>
      <c r="BY32" s="50" t="str">
        <f t="shared" ca="1" si="792"/>
        <v/>
      </c>
      <c r="BZ32" s="81" t="str">
        <f t="shared" ca="1" si="59"/>
        <v/>
      </c>
      <c r="CA32" s="81" t="str">
        <f t="shared" ca="1" si="60"/>
        <v/>
      </c>
      <c r="CB32" s="81" t="str">
        <f t="shared" ca="1" si="61"/>
        <v/>
      </c>
      <c r="CC32" s="81" t="str">
        <f t="shared" ca="1" si="62"/>
        <v/>
      </c>
      <c r="CD32" s="81" t="str">
        <f t="shared" ca="1" si="63"/>
        <v/>
      </c>
      <c r="CE32" s="81" t="str">
        <f t="shared" ca="1" si="64"/>
        <v/>
      </c>
      <c r="CF32" s="81" t="str">
        <f t="shared" ca="1" si="65"/>
        <v/>
      </c>
      <c r="CG32" s="81" t="str">
        <f t="shared" ca="1" si="66"/>
        <v/>
      </c>
      <c r="CH32" s="51" t="str">
        <f t="shared" ca="1" si="67"/>
        <v/>
      </c>
      <c r="CI32" s="80" t="str">
        <f t="shared" ca="1" si="68"/>
        <v/>
      </c>
      <c r="CJ32" s="82" t="str">
        <f t="shared" ca="1" si="69"/>
        <v/>
      </c>
      <c r="CK32" s="83" t="str">
        <f t="shared" ca="1" si="70"/>
        <v/>
      </c>
      <c r="CL32" s="79" t="str">
        <f t="shared" ca="1" si="791"/>
        <v/>
      </c>
      <c r="CM32" s="50" t="str">
        <f t="shared" ca="1" si="792"/>
        <v/>
      </c>
      <c r="CN32" s="81" t="str">
        <f t="shared" ca="1" si="71"/>
        <v/>
      </c>
      <c r="CO32" s="81" t="str">
        <f t="shared" ca="1" si="72"/>
        <v/>
      </c>
      <c r="CP32" s="81" t="str">
        <f t="shared" ca="1" si="73"/>
        <v/>
      </c>
      <c r="CQ32" s="81" t="str">
        <f t="shared" ca="1" si="74"/>
        <v/>
      </c>
      <c r="CR32" s="81" t="str">
        <f t="shared" ca="1" si="75"/>
        <v/>
      </c>
      <c r="CS32" s="81" t="str">
        <f t="shared" ca="1" si="76"/>
        <v/>
      </c>
      <c r="CT32" s="81" t="str">
        <f t="shared" ca="1" si="77"/>
        <v/>
      </c>
      <c r="CU32" s="81" t="str">
        <f t="shared" ca="1" si="78"/>
        <v/>
      </c>
      <c r="CV32" s="51" t="str">
        <f t="shared" ca="1" si="79"/>
        <v/>
      </c>
      <c r="CW32" s="80" t="str">
        <f t="shared" ca="1" si="80"/>
        <v/>
      </c>
      <c r="CX32" s="82" t="str">
        <f t="shared" ca="1" si="81"/>
        <v/>
      </c>
      <c r="CY32" s="83" t="str">
        <f t="shared" ca="1" si="82"/>
        <v/>
      </c>
      <c r="CZ32" s="79" t="str">
        <f t="shared" ca="1" si="794"/>
        <v/>
      </c>
      <c r="DA32" s="50" t="str">
        <f t="shared" ref="DA32" ca="1" si="1024">IFERROR((VLOOKUP($B32,INDIRECT("'"&amp;TEXT(CZ$5,"dd-mm-yy")&amp;"'!$B$8:$AI$1000"),13,0)=$G$6)*1,"")</f>
        <v/>
      </c>
      <c r="DB32" s="81" t="str">
        <f t="shared" ca="1" si="84"/>
        <v/>
      </c>
      <c r="DC32" s="81" t="str">
        <f t="shared" ca="1" si="85"/>
        <v/>
      </c>
      <c r="DD32" s="81" t="str">
        <f t="shared" ca="1" si="86"/>
        <v/>
      </c>
      <c r="DE32" s="81" t="str">
        <f t="shared" ca="1" si="87"/>
        <v/>
      </c>
      <c r="DF32" s="81" t="str">
        <f t="shared" ca="1" si="88"/>
        <v/>
      </c>
      <c r="DG32" s="81" t="str">
        <f t="shared" ca="1" si="89"/>
        <v/>
      </c>
      <c r="DH32" s="81" t="str">
        <f t="shared" ca="1" si="90"/>
        <v/>
      </c>
      <c r="DI32" s="81" t="str">
        <f t="shared" ca="1" si="91"/>
        <v/>
      </c>
      <c r="DJ32" s="51" t="str">
        <f t="shared" ca="1" si="92"/>
        <v/>
      </c>
      <c r="DK32" s="80" t="str">
        <f t="shared" ca="1" si="93"/>
        <v/>
      </c>
      <c r="DL32" s="82" t="str">
        <f t="shared" ca="1" si="94"/>
        <v/>
      </c>
      <c r="DM32" s="83" t="str">
        <f t="shared" ca="1" si="95"/>
        <v/>
      </c>
      <c r="DN32" s="79" t="str">
        <f t="shared" ca="1" si="794"/>
        <v/>
      </c>
      <c r="DO32" s="50" t="str">
        <f t="shared" ref="DO32" ca="1" si="1025">IFERROR((VLOOKUP($B32,INDIRECT("'"&amp;TEXT(DN$5,"dd-mm-yy")&amp;"'!$B$8:$AI$1000"),13,0)=$G$6)*1,"")</f>
        <v/>
      </c>
      <c r="DP32" s="81" t="str">
        <f t="shared" ca="1" si="98"/>
        <v/>
      </c>
      <c r="DQ32" s="81" t="str">
        <f t="shared" ca="1" si="99"/>
        <v/>
      </c>
      <c r="DR32" s="81" t="str">
        <f t="shared" ca="1" si="100"/>
        <v/>
      </c>
      <c r="DS32" s="81" t="str">
        <f t="shared" ca="1" si="101"/>
        <v/>
      </c>
      <c r="DT32" s="81" t="str">
        <f t="shared" ca="1" si="102"/>
        <v/>
      </c>
      <c r="DU32" s="81" t="str">
        <f t="shared" ca="1" si="103"/>
        <v/>
      </c>
      <c r="DV32" s="81" t="str">
        <f t="shared" ca="1" si="104"/>
        <v/>
      </c>
      <c r="DW32" s="81" t="str">
        <f t="shared" ca="1" si="105"/>
        <v/>
      </c>
      <c r="DX32" s="51" t="str">
        <f t="shared" ca="1" si="106"/>
        <v/>
      </c>
      <c r="DY32" s="80" t="str">
        <f t="shared" ca="1" si="107"/>
        <v/>
      </c>
      <c r="DZ32" s="82" t="str">
        <f t="shared" ca="1" si="108"/>
        <v/>
      </c>
      <c r="EA32" s="83" t="str">
        <f t="shared" ca="1" si="109"/>
        <v/>
      </c>
      <c r="EB32" s="79" t="str">
        <f t="shared" ca="1" si="794"/>
        <v/>
      </c>
      <c r="EC32" s="50" t="str">
        <f t="shared" ref="EC32" ca="1" si="1026">IFERROR((VLOOKUP($B32,INDIRECT("'"&amp;TEXT(EB$5,"dd-mm-yy")&amp;"'!$B$8:$AI$1000"),13,0)=$G$6)*1,"")</f>
        <v/>
      </c>
      <c r="ED32" s="81" t="str">
        <f t="shared" ca="1" si="111"/>
        <v/>
      </c>
      <c r="EE32" s="81" t="str">
        <f t="shared" ca="1" si="112"/>
        <v/>
      </c>
      <c r="EF32" s="81" t="str">
        <f t="shared" ca="1" si="113"/>
        <v/>
      </c>
      <c r="EG32" s="81" t="str">
        <f t="shared" ca="1" si="114"/>
        <v/>
      </c>
      <c r="EH32" s="81" t="str">
        <f t="shared" ca="1" si="115"/>
        <v/>
      </c>
      <c r="EI32" s="81" t="str">
        <f t="shared" ca="1" si="116"/>
        <v/>
      </c>
      <c r="EJ32" s="81" t="str">
        <f t="shared" ca="1" si="117"/>
        <v/>
      </c>
      <c r="EK32" s="81" t="str">
        <f t="shared" ca="1" si="118"/>
        <v/>
      </c>
      <c r="EL32" s="51" t="str">
        <f t="shared" ca="1" si="119"/>
        <v/>
      </c>
      <c r="EM32" s="80" t="str">
        <f t="shared" ca="1" si="120"/>
        <v/>
      </c>
      <c r="EN32" s="82" t="str">
        <f t="shared" ca="1" si="121"/>
        <v/>
      </c>
      <c r="EO32" s="83" t="str">
        <f t="shared" ca="1" si="122"/>
        <v/>
      </c>
      <c r="EP32" s="79" t="str">
        <f t="shared" ca="1" si="794"/>
        <v/>
      </c>
      <c r="EQ32" s="50" t="str">
        <f t="shared" ref="EQ32" ca="1" si="1027">IFERROR((VLOOKUP($B32,INDIRECT("'"&amp;TEXT(EP$5,"dd-mm-yy")&amp;"'!$B$8:$AI$1000"),13,0)=$G$6)*1,"")</f>
        <v/>
      </c>
      <c r="ER32" s="81" t="str">
        <f t="shared" ca="1" si="124"/>
        <v/>
      </c>
      <c r="ES32" s="81" t="str">
        <f t="shared" ca="1" si="125"/>
        <v/>
      </c>
      <c r="ET32" s="81" t="str">
        <f t="shared" ca="1" si="126"/>
        <v/>
      </c>
      <c r="EU32" s="81" t="str">
        <f t="shared" ca="1" si="127"/>
        <v/>
      </c>
      <c r="EV32" s="81" t="str">
        <f t="shared" ca="1" si="128"/>
        <v/>
      </c>
      <c r="EW32" s="81" t="str">
        <f t="shared" ca="1" si="129"/>
        <v/>
      </c>
      <c r="EX32" s="81" t="str">
        <f t="shared" ca="1" si="130"/>
        <v/>
      </c>
      <c r="EY32" s="81" t="str">
        <f t="shared" ca="1" si="131"/>
        <v/>
      </c>
      <c r="EZ32" s="51" t="str">
        <f t="shared" ca="1" si="132"/>
        <v/>
      </c>
      <c r="FA32" s="80" t="str">
        <f t="shared" ca="1" si="133"/>
        <v/>
      </c>
      <c r="FB32" s="82" t="str">
        <f t="shared" ca="1" si="134"/>
        <v/>
      </c>
      <c r="FC32" s="83" t="str">
        <f t="shared" ca="1" si="135"/>
        <v/>
      </c>
      <c r="FD32" s="79" t="str">
        <f t="shared" ca="1" si="826"/>
        <v/>
      </c>
      <c r="FE32" s="50" t="str">
        <f t="shared" ref="FE32" ca="1" si="1028">IFERROR((VLOOKUP($B32,INDIRECT("'"&amp;TEXT(FD$5,"dd-mm-yy")&amp;"'!$B$8:$AI$1000"),13,0)=$G$6)*1,"")</f>
        <v/>
      </c>
      <c r="FF32" s="81" t="str">
        <f t="shared" ca="1" si="137"/>
        <v/>
      </c>
      <c r="FG32" s="81" t="str">
        <f t="shared" ca="1" si="138"/>
        <v/>
      </c>
      <c r="FH32" s="81" t="str">
        <f t="shared" ca="1" si="139"/>
        <v/>
      </c>
      <c r="FI32" s="81" t="str">
        <f t="shared" ca="1" si="140"/>
        <v/>
      </c>
      <c r="FJ32" s="81" t="str">
        <f t="shared" ca="1" si="141"/>
        <v/>
      </c>
      <c r="FK32" s="81" t="str">
        <f t="shared" ca="1" si="142"/>
        <v/>
      </c>
      <c r="FL32" s="81" t="str">
        <f t="shared" ca="1" si="143"/>
        <v/>
      </c>
      <c r="FM32" s="81" t="str">
        <f t="shared" ca="1" si="144"/>
        <v/>
      </c>
      <c r="FN32" s="51" t="str">
        <f t="shared" ca="1" si="145"/>
        <v/>
      </c>
      <c r="FO32" s="80" t="str">
        <f t="shared" ca="1" si="146"/>
        <v/>
      </c>
      <c r="FP32" s="82" t="str">
        <f t="shared" ca="1" si="147"/>
        <v/>
      </c>
      <c r="FQ32" s="83" t="str">
        <f t="shared" ca="1" si="148"/>
        <v/>
      </c>
      <c r="FR32" s="79" t="str">
        <f t="shared" ca="1" si="826"/>
        <v/>
      </c>
      <c r="FS32" s="50" t="str">
        <f t="shared" ref="FS32" ca="1" si="1029">IFERROR((VLOOKUP($B32,INDIRECT("'"&amp;TEXT(FR$5,"dd-mm-yy")&amp;"'!$B$8:$AI$1000"),13,0)=$G$6)*1,"")</f>
        <v/>
      </c>
      <c r="FT32" s="81" t="str">
        <f t="shared" ca="1" si="151"/>
        <v/>
      </c>
      <c r="FU32" s="81" t="str">
        <f t="shared" ca="1" si="152"/>
        <v/>
      </c>
      <c r="FV32" s="81" t="str">
        <f t="shared" ca="1" si="153"/>
        <v/>
      </c>
      <c r="FW32" s="81" t="str">
        <f t="shared" ca="1" si="154"/>
        <v/>
      </c>
      <c r="FX32" s="81" t="str">
        <f t="shared" ca="1" si="155"/>
        <v/>
      </c>
      <c r="FY32" s="81" t="str">
        <f t="shared" ca="1" si="156"/>
        <v/>
      </c>
      <c r="FZ32" s="81" t="str">
        <f t="shared" ca="1" si="157"/>
        <v/>
      </c>
      <c r="GA32" s="81" t="str">
        <f t="shared" ca="1" si="158"/>
        <v/>
      </c>
      <c r="GB32" s="51" t="str">
        <f t="shared" ca="1" si="159"/>
        <v/>
      </c>
      <c r="GC32" s="80" t="str">
        <f t="shared" ca="1" si="160"/>
        <v/>
      </c>
      <c r="GD32" s="82" t="str">
        <f t="shared" ca="1" si="161"/>
        <v/>
      </c>
      <c r="GE32" s="83" t="str">
        <f t="shared" ca="1" si="162"/>
        <v/>
      </c>
      <c r="GF32" s="79" t="str">
        <f t="shared" ca="1" si="826"/>
        <v/>
      </c>
      <c r="GG32" s="50" t="str">
        <f t="shared" ref="GG32" ca="1" si="1030">IFERROR((VLOOKUP($B32,INDIRECT("'"&amp;TEXT(GF$5,"dd-mm-yy")&amp;"'!$B$8:$AI$1000"),13,0)=$G$6)*1,"")</f>
        <v/>
      </c>
      <c r="GH32" s="81" t="str">
        <f t="shared" ca="1" si="164"/>
        <v/>
      </c>
      <c r="GI32" s="81" t="str">
        <f t="shared" ca="1" si="165"/>
        <v/>
      </c>
      <c r="GJ32" s="81" t="str">
        <f t="shared" ca="1" si="166"/>
        <v/>
      </c>
      <c r="GK32" s="81" t="str">
        <f t="shared" ca="1" si="167"/>
        <v/>
      </c>
      <c r="GL32" s="81" t="str">
        <f t="shared" ca="1" si="168"/>
        <v/>
      </c>
      <c r="GM32" s="81" t="str">
        <f t="shared" ca="1" si="169"/>
        <v/>
      </c>
      <c r="GN32" s="81" t="str">
        <f t="shared" ca="1" si="170"/>
        <v/>
      </c>
      <c r="GO32" s="81" t="str">
        <f t="shared" ca="1" si="171"/>
        <v/>
      </c>
      <c r="GP32" s="51" t="str">
        <f t="shared" ca="1" si="172"/>
        <v/>
      </c>
      <c r="GQ32" s="80" t="str">
        <f t="shared" ca="1" si="173"/>
        <v/>
      </c>
      <c r="GR32" s="82" t="str">
        <f t="shared" ca="1" si="174"/>
        <v/>
      </c>
      <c r="GS32" s="83" t="str">
        <f t="shared" ca="1" si="175"/>
        <v/>
      </c>
      <c r="GT32" s="79" t="str">
        <f t="shared" ca="1" si="826"/>
        <v/>
      </c>
      <c r="GU32" s="50" t="str">
        <f t="shared" ref="GU32" ca="1" si="1031">IFERROR((VLOOKUP($B32,INDIRECT("'"&amp;TEXT(GT$5,"dd-mm-yy")&amp;"'!$B$8:$AI$1000"),13,0)=$G$6)*1,"")</f>
        <v/>
      </c>
      <c r="GV32" s="81" t="str">
        <f t="shared" ca="1" si="177"/>
        <v/>
      </c>
      <c r="GW32" s="81" t="str">
        <f t="shared" ca="1" si="178"/>
        <v/>
      </c>
      <c r="GX32" s="81" t="str">
        <f t="shared" ca="1" si="179"/>
        <v/>
      </c>
      <c r="GY32" s="81" t="str">
        <f t="shared" ca="1" si="180"/>
        <v/>
      </c>
      <c r="GZ32" s="81" t="str">
        <f t="shared" ca="1" si="181"/>
        <v/>
      </c>
      <c r="HA32" s="81" t="str">
        <f t="shared" ca="1" si="182"/>
        <v/>
      </c>
      <c r="HB32" s="81" t="str">
        <f t="shared" ca="1" si="183"/>
        <v/>
      </c>
      <c r="HC32" s="81" t="str">
        <f t="shared" ca="1" si="184"/>
        <v/>
      </c>
      <c r="HD32" s="51" t="str">
        <f t="shared" ca="1" si="185"/>
        <v/>
      </c>
      <c r="HE32" s="80" t="str">
        <f t="shared" ca="1" si="186"/>
        <v/>
      </c>
      <c r="HF32" s="82" t="str">
        <f t="shared" ca="1" si="187"/>
        <v/>
      </c>
      <c r="HG32" s="83" t="str">
        <f t="shared" ca="1" si="188"/>
        <v/>
      </c>
      <c r="HH32" s="79" t="str">
        <f t="shared" ca="1" si="826"/>
        <v/>
      </c>
      <c r="HI32" s="50" t="str">
        <f t="shared" ref="HI32" ca="1" si="1032">IFERROR((VLOOKUP($B32,INDIRECT("'"&amp;TEXT(HH$5,"dd-mm-yy")&amp;"'!$B$8:$AI$1000"),13,0)=$G$6)*1,"")</f>
        <v/>
      </c>
      <c r="HJ32" s="81" t="str">
        <f t="shared" ca="1" si="190"/>
        <v/>
      </c>
      <c r="HK32" s="81" t="str">
        <f t="shared" ca="1" si="191"/>
        <v/>
      </c>
      <c r="HL32" s="81" t="str">
        <f t="shared" ca="1" si="192"/>
        <v/>
      </c>
      <c r="HM32" s="81" t="str">
        <f t="shared" ca="1" si="193"/>
        <v/>
      </c>
      <c r="HN32" s="81" t="str">
        <f t="shared" ca="1" si="194"/>
        <v/>
      </c>
      <c r="HO32" s="81" t="str">
        <f t="shared" ca="1" si="195"/>
        <v/>
      </c>
      <c r="HP32" s="81" t="str">
        <f t="shared" ca="1" si="196"/>
        <v/>
      </c>
      <c r="HQ32" s="81" t="str">
        <f t="shared" ca="1" si="197"/>
        <v/>
      </c>
      <c r="HR32" s="51" t="str">
        <f t="shared" ca="1" si="198"/>
        <v/>
      </c>
      <c r="HS32" s="80" t="str">
        <f t="shared" ca="1" si="199"/>
        <v/>
      </c>
      <c r="HT32" s="82" t="str">
        <f t="shared" ca="1" si="200"/>
        <v/>
      </c>
      <c r="HU32" s="83" t="str">
        <f t="shared" ca="1" si="201"/>
        <v/>
      </c>
      <c r="HV32" s="79" t="str">
        <f t="shared" ca="1" si="803"/>
        <v/>
      </c>
      <c r="HW32" s="50" t="str">
        <f t="shared" ref="HW32" ca="1" si="1033">IFERROR((VLOOKUP($B32,INDIRECT("'"&amp;TEXT(HV$5,"dd-mm-yy")&amp;"'!$B$8:$AI$1000"),13,0)=$G$6)*1,"")</f>
        <v/>
      </c>
      <c r="HX32" s="81" t="str">
        <f t="shared" ca="1" si="203"/>
        <v/>
      </c>
      <c r="HY32" s="81" t="str">
        <f t="shared" ca="1" si="204"/>
        <v/>
      </c>
      <c r="HZ32" s="81" t="str">
        <f t="shared" ca="1" si="205"/>
        <v/>
      </c>
      <c r="IA32" s="81" t="str">
        <f t="shared" ca="1" si="206"/>
        <v/>
      </c>
      <c r="IB32" s="81" t="str">
        <f t="shared" ca="1" si="207"/>
        <v/>
      </c>
      <c r="IC32" s="81" t="str">
        <f t="shared" ca="1" si="208"/>
        <v/>
      </c>
      <c r="ID32" s="81" t="str">
        <f t="shared" ca="1" si="209"/>
        <v/>
      </c>
      <c r="IE32" s="81" t="str">
        <f t="shared" ca="1" si="210"/>
        <v/>
      </c>
      <c r="IF32" s="51" t="str">
        <f t="shared" ca="1" si="211"/>
        <v/>
      </c>
      <c r="IG32" s="80" t="str">
        <f t="shared" ca="1" si="212"/>
        <v/>
      </c>
      <c r="IH32" s="82" t="str">
        <f t="shared" ca="1" si="213"/>
        <v/>
      </c>
      <c r="II32" s="83" t="str">
        <f t="shared" ca="1" si="214"/>
        <v/>
      </c>
      <c r="IJ32" s="79" t="str">
        <f t="shared" ca="1" si="803"/>
        <v/>
      </c>
      <c r="IK32" s="50" t="str">
        <f t="shared" ref="IK32" ca="1" si="1034">IFERROR((VLOOKUP($B32,INDIRECT("'"&amp;TEXT(IJ$5,"dd-mm-yy")&amp;"'!$B$8:$AI$1000"),13,0)=$G$6)*1,"")</f>
        <v/>
      </c>
      <c r="IL32" s="81" t="str">
        <f t="shared" ca="1" si="217"/>
        <v/>
      </c>
      <c r="IM32" s="81" t="str">
        <f t="shared" ca="1" si="218"/>
        <v/>
      </c>
      <c r="IN32" s="81" t="str">
        <f t="shared" ca="1" si="219"/>
        <v/>
      </c>
      <c r="IO32" s="81" t="str">
        <f t="shared" ca="1" si="220"/>
        <v/>
      </c>
      <c r="IP32" s="81" t="str">
        <f t="shared" ca="1" si="221"/>
        <v/>
      </c>
      <c r="IQ32" s="81" t="str">
        <f t="shared" ca="1" si="222"/>
        <v/>
      </c>
      <c r="IR32" s="81" t="str">
        <f t="shared" ca="1" si="223"/>
        <v/>
      </c>
      <c r="IS32" s="81" t="str">
        <f t="shared" ca="1" si="224"/>
        <v/>
      </c>
      <c r="IT32" s="51" t="str">
        <f t="shared" ca="1" si="225"/>
        <v/>
      </c>
      <c r="IU32" s="80" t="str">
        <f t="shared" ca="1" si="226"/>
        <v/>
      </c>
      <c r="IV32" s="82" t="str">
        <f t="shared" ca="1" si="227"/>
        <v/>
      </c>
      <c r="IW32" s="83" t="str">
        <f t="shared" ca="1" si="228"/>
        <v/>
      </c>
      <c r="IX32" s="79" t="str">
        <f t="shared" ca="1" si="803"/>
        <v/>
      </c>
      <c r="IY32" s="50" t="str">
        <f t="shared" ref="IY32" ca="1" si="1035">IFERROR((VLOOKUP($B32,INDIRECT("'"&amp;TEXT(IX$5,"dd-mm-yy")&amp;"'!$B$8:$AI$1000"),13,0)=$G$6)*1,"")</f>
        <v/>
      </c>
      <c r="IZ32" s="81" t="str">
        <f t="shared" ca="1" si="230"/>
        <v/>
      </c>
      <c r="JA32" s="81" t="str">
        <f t="shared" ca="1" si="231"/>
        <v/>
      </c>
      <c r="JB32" s="81" t="str">
        <f t="shared" ca="1" si="232"/>
        <v/>
      </c>
      <c r="JC32" s="81" t="str">
        <f t="shared" ca="1" si="233"/>
        <v/>
      </c>
      <c r="JD32" s="81" t="str">
        <f t="shared" ca="1" si="234"/>
        <v/>
      </c>
      <c r="JE32" s="81" t="str">
        <f t="shared" ca="1" si="235"/>
        <v/>
      </c>
      <c r="JF32" s="81" t="str">
        <f t="shared" ca="1" si="236"/>
        <v/>
      </c>
      <c r="JG32" s="81" t="str">
        <f t="shared" ca="1" si="237"/>
        <v/>
      </c>
      <c r="JH32" s="51" t="str">
        <f t="shared" ca="1" si="238"/>
        <v/>
      </c>
      <c r="JI32" s="80" t="str">
        <f t="shared" ca="1" si="239"/>
        <v/>
      </c>
      <c r="JJ32" s="82" t="str">
        <f t="shared" ca="1" si="240"/>
        <v/>
      </c>
      <c r="JK32" s="83" t="str">
        <f t="shared" ca="1" si="241"/>
        <v/>
      </c>
      <c r="JL32" s="79" t="str">
        <f t="shared" ca="1" si="803"/>
        <v/>
      </c>
      <c r="JM32" s="50" t="str">
        <f t="shared" ref="JM32" ca="1" si="1036">IFERROR((VLOOKUP($B32,INDIRECT("'"&amp;TEXT(JL$5,"dd-mm-yy")&amp;"'!$B$8:$AI$1000"),13,0)=$G$6)*1,"")</f>
        <v/>
      </c>
      <c r="JN32" s="81" t="str">
        <f t="shared" ca="1" si="243"/>
        <v/>
      </c>
      <c r="JO32" s="81" t="str">
        <f t="shared" ca="1" si="244"/>
        <v/>
      </c>
      <c r="JP32" s="81" t="str">
        <f t="shared" ca="1" si="245"/>
        <v/>
      </c>
      <c r="JQ32" s="81" t="str">
        <f t="shared" ca="1" si="246"/>
        <v/>
      </c>
      <c r="JR32" s="81" t="str">
        <f t="shared" ca="1" si="247"/>
        <v/>
      </c>
      <c r="JS32" s="81" t="str">
        <f t="shared" ca="1" si="248"/>
        <v/>
      </c>
      <c r="JT32" s="81" t="str">
        <f t="shared" ca="1" si="249"/>
        <v/>
      </c>
      <c r="JU32" s="81" t="str">
        <f t="shared" ca="1" si="250"/>
        <v/>
      </c>
      <c r="JV32" s="51" t="str">
        <f t="shared" ca="1" si="251"/>
        <v/>
      </c>
      <c r="JW32" s="80" t="str">
        <f t="shared" ca="1" si="252"/>
        <v/>
      </c>
      <c r="JX32" s="82" t="str">
        <f t="shared" ca="1" si="253"/>
        <v/>
      </c>
      <c r="JY32" s="83" t="str">
        <f t="shared" ca="1" si="254"/>
        <v/>
      </c>
      <c r="JZ32" s="79" t="str">
        <f t="shared" ca="1" si="803"/>
        <v/>
      </c>
      <c r="KA32" s="50" t="str">
        <f t="shared" ref="KA32" ca="1" si="1037">IFERROR((VLOOKUP($B32,INDIRECT("'"&amp;TEXT(JZ$5,"dd-mm-yy")&amp;"'!$B$8:$AI$1000"),13,0)=$G$6)*1,"")</f>
        <v/>
      </c>
      <c r="KB32" s="81" t="str">
        <f t="shared" ca="1" si="256"/>
        <v/>
      </c>
      <c r="KC32" s="81" t="str">
        <f t="shared" ca="1" si="257"/>
        <v/>
      </c>
      <c r="KD32" s="81" t="str">
        <f t="shared" ca="1" si="258"/>
        <v/>
      </c>
      <c r="KE32" s="81" t="str">
        <f t="shared" ca="1" si="259"/>
        <v/>
      </c>
      <c r="KF32" s="81" t="str">
        <f t="shared" ca="1" si="260"/>
        <v/>
      </c>
      <c r="KG32" s="81" t="str">
        <f t="shared" ca="1" si="261"/>
        <v/>
      </c>
      <c r="KH32" s="81" t="str">
        <f t="shared" ca="1" si="262"/>
        <v/>
      </c>
      <c r="KI32" s="81" t="str">
        <f t="shared" ca="1" si="263"/>
        <v/>
      </c>
      <c r="KJ32" s="51" t="str">
        <f t="shared" ca="1" si="264"/>
        <v/>
      </c>
      <c r="KK32" s="80" t="str">
        <f t="shared" ca="1" si="265"/>
        <v/>
      </c>
      <c r="KL32" s="82" t="str">
        <f t="shared" ca="1" si="266"/>
        <v/>
      </c>
      <c r="KM32" s="83" t="str">
        <f t="shared" ca="1" si="267"/>
        <v/>
      </c>
      <c r="KN32" s="79" t="str">
        <f t="shared" ca="1" si="837"/>
        <v/>
      </c>
      <c r="KO32" s="50" t="str">
        <f t="shared" ref="KO32" ca="1" si="1038">IFERROR((VLOOKUP($B32,INDIRECT("'"&amp;TEXT(KN$5,"dd-mm-yy")&amp;"'!$B$8:$AI$1000"),13,0)=$G$6)*1,"")</f>
        <v/>
      </c>
      <c r="KP32" s="81" t="str">
        <f t="shared" ca="1" si="269"/>
        <v/>
      </c>
      <c r="KQ32" s="81" t="str">
        <f t="shared" ca="1" si="270"/>
        <v/>
      </c>
      <c r="KR32" s="81" t="str">
        <f t="shared" ca="1" si="271"/>
        <v/>
      </c>
      <c r="KS32" s="81" t="str">
        <f t="shared" ca="1" si="272"/>
        <v/>
      </c>
      <c r="KT32" s="81" t="str">
        <f t="shared" ca="1" si="273"/>
        <v/>
      </c>
      <c r="KU32" s="81" t="str">
        <f t="shared" ca="1" si="274"/>
        <v/>
      </c>
      <c r="KV32" s="81" t="str">
        <f t="shared" ca="1" si="275"/>
        <v/>
      </c>
      <c r="KW32" s="81" t="str">
        <f t="shared" ca="1" si="276"/>
        <v/>
      </c>
      <c r="KX32" s="51" t="str">
        <f t="shared" ca="1" si="277"/>
        <v/>
      </c>
      <c r="KY32" s="80" t="str">
        <f t="shared" ca="1" si="278"/>
        <v/>
      </c>
      <c r="KZ32" s="82" t="str">
        <f t="shared" ca="1" si="279"/>
        <v/>
      </c>
      <c r="LA32" s="83" t="str">
        <f t="shared" ca="1" si="280"/>
        <v/>
      </c>
      <c r="LB32" s="79" t="str">
        <f t="shared" ca="1" si="837"/>
        <v/>
      </c>
      <c r="LC32" s="50" t="str">
        <f t="shared" ref="LC32" ca="1" si="1039">IFERROR((VLOOKUP($B32,INDIRECT("'"&amp;TEXT(LB$5,"dd-mm-yy")&amp;"'!$B$8:$AI$1000"),13,0)=$G$6)*1,"")</f>
        <v/>
      </c>
      <c r="LD32" s="81" t="str">
        <f t="shared" ca="1" si="283"/>
        <v/>
      </c>
      <c r="LE32" s="81" t="str">
        <f t="shared" ca="1" si="284"/>
        <v/>
      </c>
      <c r="LF32" s="81" t="str">
        <f t="shared" ca="1" si="285"/>
        <v/>
      </c>
      <c r="LG32" s="81" t="str">
        <f t="shared" ca="1" si="286"/>
        <v/>
      </c>
      <c r="LH32" s="81" t="str">
        <f t="shared" ca="1" si="287"/>
        <v/>
      </c>
      <c r="LI32" s="81" t="str">
        <f t="shared" ca="1" si="288"/>
        <v/>
      </c>
      <c r="LJ32" s="81" t="str">
        <f t="shared" ca="1" si="289"/>
        <v/>
      </c>
      <c r="LK32" s="81" t="str">
        <f t="shared" ca="1" si="290"/>
        <v/>
      </c>
      <c r="LL32" s="51" t="str">
        <f t="shared" ca="1" si="291"/>
        <v/>
      </c>
      <c r="LM32" s="80" t="str">
        <f t="shared" ca="1" si="292"/>
        <v/>
      </c>
      <c r="LN32" s="82" t="str">
        <f t="shared" ca="1" si="293"/>
        <v/>
      </c>
      <c r="LO32" s="83" t="str">
        <f t="shared" ca="1" si="294"/>
        <v/>
      </c>
      <c r="LP32" s="79" t="str">
        <f t="shared" ca="1" si="837"/>
        <v/>
      </c>
      <c r="LQ32" s="50" t="str">
        <f t="shared" ref="LQ32" ca="1" si="1040">IFERROR((VLOOKUP($B32,INDIRECT("'"&amp;TEXT(LP$5,"dd-mm-yy")&amp;"'!$B$8:$AI$1000"),13,0)=$G$6)*1,"")</f>
        <v/>
      </c>
      <c r="LR32" s="81" t="str">
        <f t="shared" ca="1" si="296"/>
        <v/>
      </c>
      <c r="LS32" s="81" t="str">
        <f t="shared" ca="1" si="297"/>
        <v/>
      </c>
      <c r="LT32" s="81" t="str">
        <f t="shared" ca="1" si="298"/>
        <v/>
      </c>
      <c r="LU32" s="81" t="str">
        <f t="shared" ca="1" si="299"/>
        <v/>
      </c>
      <c r="LV32" s="81" t="str">
        <f t="shared" ca="1" si="300"/>
        <v/>
      </c>
      <c r="LW32" s="81" t="str">
        <f t="shared" ca="1" si="301"/>
        <v/>
      </c>
      <c r="LX32" s="81" t="str">
        <f t="shared" ca="1" si="302"/>
        <v/>
      </c>
      <c r="LY32" s="81" t="str">
        <f t="shared" ca="1" si="303"/>
        <v/>
      </c>
      <c r="LZ32" s="51" t="str">
        <f t="shared" ca="1" si="304"/>
        <v/>
      </c>
      <c r="MA32" s="80" t="str">
        <f t="shared" ca="1" si="305"/>
        <v/>
      </c>
      <c r="MB32" s="82" t="str">
        <f t="shared" ca="1" si="306"/>
        <v/>
      </c>
      <c r="MC32" s="83" t="str">
        <f t="shared" ca="1" si="307"/>
        <v/>
      </c>
      <c r="MD32" s="79" t="str">
        <f t="shared" ca="1" si="837"/>
        <v/>
      </c>
      <c r="ME32" s="50" t="str">
        <f t="shared" ref="ME32" ca="1" si="1041">IFERROR((VLOOKUP($B32,INDIRECT("'"&amp;TEXT(MD$5,"dd-mm-yy")&amp;"'!$B$8:$AI$1000"),13,0)=$G$6)*1,"")</f>
        <v/>
      </c>
      <c r="MF32" s="81" t="str">
        <f t="shared" ca="1" si="309"/>
        <v/>
      </c>
      <c r="MG32" s="81" t="str">
        <f t="shared" ca="1" si="310"/>
        <v/>
      </c>
      <c r="MH32" s="81" t="str">
        <f t="shared" ca="1" si="311"/>
        <v/>
      </c>
      <c r="MI32" s="81" t="str">
        <f t="shared" ca="1" si="312"/>
        <v/>
      </c>
      <c r="MJ32" s="81" t="str">
        <f t="shared" ca="1" si="313"/>
        <v/>
      </c>
      <c r="MK32" s="81" t="str">
        <f t="shared" ca="1" si="314"/>
        <v/>
      </c>
      <c r="ML32" s="81" t="str">
        <f t="shared" ca="1" si="315"/>
        <v/>
      </c>
      <c r="MM32" s="81" t="str">
        <f t="shared" ca="1" si="316"/>
        <v/>
      </c>
      <c r="MN32" s="51" t="str">
        <f t="shared" ca="1" si="317"/>
        <v/>
      </c>
      <c r="MO32" s="80" t="str">
        <f t="shared" ca="1" si="318"/>
        <v/>
      </c>
      <c r="MP32" s="82" t="str">
        <f t="shared" ca="1" si="319"/>
        <v/>
      </c>
      <c r="MQ32" s="83" t="str">
        <f t="shared" ca="1" si="320"/>
        <v/>
      </c>
      <c r="MR32" s="79" t="str">
        <f t="shared" ca="1" si="837"/>
        <v/>
      </c>
      <c r="MS32" s="50" t="str">
        <f t="shared" ref="MS32" ca="1" si="1042">IFERROR((VLOOKUP($B32,INDIRECT("'"&amp;TEXT(MR$5,"dd-mm-yy")&amp;"'!$B$8:$AI$1000"),13,0)=$G$6)*1,"")</f>
        <v/>
      </c>
      <c r="MT32" s="81" t="str">
        <f t="shared" ca="1" si="322"/>
        <v/>
      </c>
      <c r="MU32" s="81" t="str">
        <f t="shared" ca="1" si="323"/>
        <v/>
      </c>
      <c r="MV32" s="81" t="str">
        <f t="shared" ca="1" si="324"/>
        <v/>
      </c>
      <c r="MW32" s="81" t="str">
        <f t="shared" ca="1" si="325"/>
        <v/>
      </c>
      <c r="MX32" s="81" t="str">
        <f t="shared" ca="1" si="326"/>
        <v/>
      </c>
      <c r="MY32" s="81" t="str">
        <f t="shared" ca="1" si="327"/>
        <v/>
      </c>
      <c r="MZ32" s="81" t="str">
        <f t="shared" ca="1" si="328"/>
        <v/>
      </c>
      <c r="NA32" s="81" t="str">
        <f t="shared" ca="1" si="329"/>
        <v/>
      </c>
      <c r="NB32" s="51" t="str">
        <f t="shared" ca="1" si="330"/>
        <v/>
      </c>
      <c r="NC32" s="80" t="str">
        <f t="shared" ca="1" si="331"/>
        <v/>
      </c>
      <c r="ND32" s="82" t="str">
        <f t="shared" ca="1" si="332"/>
        <v/>
      </c>
      <c r="NE32" s="83" t="str">
        <f t="shared" ca="1" si="333"/>
        <v/>
      </c>
      <c r="NF32" s="79" t="str">
        <f t="shared" ca="1" si="814"/>
        <v/>
      </c>
      <c r="NG32" s="50" t="str">
        <f t="shared" ref="NG32" ca="1" si="1043">IFERROR((VLOOKUP($B32,INDIRECT("'"&amp;TEXT(NF$5,"dd-mm-yy")&amp;"'!$B$8:$AI$1000"),13,0)=$G$6)*1,"")</f>
        <v/>
      </c>
      <c r="NH32" s="81" t="str">
        <f t="shared" ca="1" si="335"/>
        <v/>
      </c>
      <c r="NI32" s="81" t="str">
        <f t="shared" ca="1" si="336"/>
        <v/>
      </c>
      <c r="NJ32" s="81" t="str">
        <f t="shared" ca="1" si="337"/>
        <v/>
      </c>
      <c r="NK32" s="81" t="str">
        <f t="shared" ca="1" si="338"/>
        <v/>
      </c>
      <c r="NL32" s="81" t="str">
        <f t="shared" ca="1" si="339"/>
        <v/>
      </c>
      <c r="NM32" s="81" t="str">
        <f t="shared" ca="1" si="340"/>
        <v/>
      </c>
      <c r="NN32" s="81" t="str">
        <f t="shared" ca="1" si="341"/>
        <v/>
      </c>
      <c r="NO32" s="81" t="str">
        <f t="shared" ca="1" si="342"/>
        <v/>
      </c>
      <c r="NP32" s="51" t="str">
        <f t="shared" ca="1" si="343"/>
        <v/>
      </c>
      <c r="NQ32" s="80" t="str">
        <f t="shared" ca="1" si="344"/>
        <v/>
      </c>
      <c r="NR32" s="82" t="str">
        <f t="shared" ca="1" si="345"/>
        <v/>
      </c>
      <c r="NS32" s="83" t="str">
        <f t="shared" ca="1" si="346"/>
        <v/>
      </c>
      <c r="NT32" s="79" t="str">
        <f t="shared" ca="1" si="814"/>
        <v/>
      </c>
      <c r="NU32" s="50" t="str">
        <f t="shared" ref="NU32" ca="1" si="1044">IFERROR((VLOOKUP($B32,INDIRECT("'"&amp;TEXT(NT$5,"dd-mm-yy")&amp;"'!$B$8:$AI$1000"),13,0)=$G$6)*1,"")</f>
        <v/>
      </c>
      <c r="NV32" s="81" t="str">
        <f t="shared" ca="1" si="349"/>
        <v/>
      </c>
      <c r="NW32" s="81" t="str">
        <f t="shared" ca="1" si="350"/>
        <v/>
      </c>
      <c r="NX32" s="81" t="str">
        <f t="shared" ca="1" si="351"/>
        <v/>
      </c>
      <c r="NY32" s="81" t="str">
        <f t="shared" ca="1" si="352"/>
        <v/>
      </c>
      <c r="NZ32" s="81" t="str">
        <f t="shared" ca="1" si="353"/>
        <v/>
      </c>
      <c r="OA32" s="81" t="str">
        <f t="shared" ca="1" si="354"/>
        <v/>
      </c>
      <c r="OB32" s="81" t="str">
        <f t="shared" ca="1" si="355"/>
        <v/>
      </c>
      <c r="OC32" s="81" t="str">
        <f t="shared" ca="1" si="356"/>
        <v/>
      </c>
      <c r="OD32" s="51" t="str">
        <f t="shared" ca="1" si="357"/>
        <v/>
      </c>
      <c r="OE32" s="80" t="str">
        <f t="shared" ca="1" si="358"/>
        <v/>
      </c>
      <c r="OF32" s="82" t="str">
        <f t="shared" ca="1" si="359"/>
        <v/>
      </c>
      <c r="OG32" s="83" t="str">
        <f t="shared" ca="1" si="360"/>
        <v/>
      </c>
      <c r="OH32" s="79" t="str">
        <f t="shared" ca="1" si="814"/>
        <v/>
      </c>
      <c r="OI32" s="50" t="str">
        <f t="shared" ref="OI32" ca="1" si="1045">IFERROR((VLOOKUP($B32,INDIRECT("'"&amp;TEXT(OH$5,"dd-mm-yy")&amp;"'!$B$8:$AI$1000"),13,0)=$G$6)*1,"")</f>
        <v/>
      </c>
      <c r="OJ32" s="81" t="str">
        <f t="shared" ca="1" si="362"/>
        <v/>
      </c>
      <c r="OK32" s="81" t="str">
        <f t="shared" ca="1" si="363"/>
        <v/>
      </c>
      <c r="OL32" s="81" t="str">
        <f t="shared" ca="1" si="364"/>
        <v/>
      </c>
      <c r="OM32" s="81" t="str">
        <f t="shared" ca="1" si="365"/>
        <v/>
      </c>
      <c r="ON32" s="81" t="str">
        <f t="shared" ca="1" si="366"/>
        <v/>
      </c>
      <c r="OO32" s="81" t="str">
        <f t="shared" ca="1" si="367"/>
        <v/>
      </c>
      <c r="OP32" s="81" t="str">
        <f t="shared" ca="1" si="368"/>
        <v/>
      </c>
      <c r="OQ32" s="81" t="str">
        <f t="shared" ca="1" si="369"/>
        <v/>
      </c>
      <c r="OR32" s="51" t="str">
        <f t="shared" ca="1" si="370"/>
        <v/>
      </c>
      <c r="OS32" s="80" t="str">
        <f t="shared" ca="1" si="371"/>
        <v/>
      </c>
      <c r="OT32" s="82" t="str">
        <f t="shared" ca="1" si="372"/>
        <v/>
      </c>
      <c r="OU32" s="83" t="str">
        <f t="shared" ca="1" si="373"/>
        <v/>
      </c>
      <c r="OV32" s="79" t="str">
        <f t="shared" ca="1" si="814"/>
        <v/>
      </c>
      <c r="OW32" s="50" t="str">
        <f t="shared" ref="OW32" ca="1" si="1046">IFERROR((VLOOKUP($B32,INDIRECT("'"&amp;TEXT(OV$5,"dd-mm-yy")&amp;"'!$B$8:$AI$1000"),13,0)=$G$6)*1,"")</f>
        <v/>
      </c>
      <c r="OX32" s="81" t="str">
        <f t="shared" ca="1" si="375"/>
        <v/>
      </c>
      <c r="OY32" s="81" t="str">
        <f t="shared" ca="1" si="376"/>
        <v/>
      </c>
      <c r="OZ32" s="81" t="str">
        <f t="shared" ca="1" si="377"/>
        <v/>
      </c>
      <c r="PA32" s="81" t="str">
        <f t="shared" ca="1" si="378"/>
        <v/>
      </c>
      <c r="PB32" s="81" t="str">
        <f t="shared" ca="1" si="379"/>
        <v/>
      </c>
      <c r="PC32" s="81" t="str">
        <f t="shared" ca="1" si="380"/>
        <v/>
      </c>
      <c r="PD32" s="81" t="str">
        <f t="shared" ca="1" si="381"/>
        <v/>
      </c>
      <c r="PE32" s="81" t="str">
        <f t="shared" ca="1" si="382"/>
        <v/>
      </c>
      <c r="PF32" s="51" t="str">
        <f t="shared" ca="1" si="383"/>
        <v/>
      </c>
      <c r="PG32" s="80" t="str">
        <f t="shared" ca="1" si="384"/>
        <v/>
      </c>
      <c r="PH32" s="82" t="str">
        <f t="shared" ca="1" si="385"/>
        <v/>
      </c>
      <c r="PI32" s="83" t="str">
        <f t="shared" ca="1" si="386"/>
        <v/>
      </c>
      <c r="PJ32" s="79" t="str">
        <f t="shared" ca="1" si="814"/>
        <v/>
      </c>
      <c r="PK32" s="50" t="str">
        <f t="shared" ref="PK32" ca="1" si="1047">IFERROR((VLOOKUP($B32,INDIRECT("'"&amp;TEXT(PJ$5,"dd-mm-yy")&amp;"'!$B$8:$AI$1000"),13,0)=$G$6)*1,"")</f>
        <v/>
      </c>
      <c r="PL32" s="81" t="str">
        <f t="shared" ca="1" si="388"/>
        <v/>
      </c>
      <c r="PM32" s="81" t="str">
        <f t="shared" ca="1" si="389"/>
        <v/>
      </c>
      <c r="PN32" s="81" t="str">
        <f t="shared" ca="1" si="390"/>
        <v/>
      </c>
      <c r="PO32" s="81" t="str">
        <f t="shared" ca="1" si="391"/>
        <v/>
      </c>
      <c r="PP32" s="81" t="str">
        <f t="shared" ca="1" si="392"/>
        <v/>
      </c>
      <c r="PQ32" s="81" t="str">
        <f t="shared" ca="1" si="393"/>
        <v/>
      </c>
      <c r="PR32" s="81" t="str">
        <f t="shared" ca="1" si="394"/>
        <v/>
      </c>
      <c r="PS32" s="81" t="str">
        <f t="shared" ca="1" si="395"/>
        <v/>
      </c>
      <c r="PT32" s="51" t="str">
        <f t="shared" ca="1" si="396"/>
        <v/>
      </c>
      <c r="PU32" s="80" t="str">
        <f t="shared" ca="1" si="397"/>
        <v/>
      </c>
      <c r="PV32" s="82" t="str">
        <f t="shared" ca="1" si="398"/>
        <v/>
      </c>
      <c r="PW32" s="83" t="str">
        <f t="shared" ca="1" si="399"/>
        <v/>
      </c>
      <c r="PX32" s="79" t="str">
        <f t="shared" ca="1" si="820"/>
        <v/>
      </c>
      <c r="PY32" s="50" t="str">
        <f t="shared" ref="PY32" ca="1" si="1048">IFERROR((VLOOKUP($B32,INDIRECT("'"&amp;TEXT(PX$5,"dd-mm-yy")&amp;"'!$B$8:$AI$1000"),13,0)=$G$6)*1,"")</f>
        <v/>
      </c>
      <c r="PZ32" s="81" t="str">
        <f t="shared" ca="1" si="401"/>
        <v/>
      </c>
      <c r="QA32" s="81" t="str">
        <f t="shared" ca="1" si="402"/>
        <v/>
      </c>
      <c r="QB32" s="81" t="str">
        <f t="shared" ca="1" si="403"/>
        <v/>
      </c>
      <c r="QC32" s="81" t="str">
        <f t="shared" ca="1" si="404"/>
        <v/>
      </c>
      <c r="QD32" s="81" t="str">
        <f t="shared" ca="1" si="405"/>
        <v/>
      </c>
      <c r="QE32" s="81" t="str">
        <f t="shared" ca="1" si="406"/>
        <v/>
      </c>
      <c r="QF32" s="81" t="str">
        <f t="shared" ca="1" si="407"/>
        <v/>
      </c>
      <c r="QG32" s="81" t="str">
        <f t="shared" ca="1" si="408"/>
        <v/>
      </c>
      <c r="QH32" s="51" t="str">
        <f t="shared" ca="1" si="409"/>
        <v/>
      </c>
      <c r="QI32" s="80" t="str">
        <f t="shared" ca="1" si="410"/>
        <v/>
      </c>
      <c r="QJ32" s="82" t="str">
        <f t="shared" ca="1" si="411"/>
        <v/>
      </c>
      <c r="QK32" s="83" t="str">
        <f t="shared" ca="1" si="412"/>
        <v/>
      </c>
    </row>
    <row r="33" spans="2:453" ht="14.45" customHeight="1" x14ac:dyDescent="0.3">
      <c r="B33" s="72" t="str">
        <f>Colaboradores!B31</f>
        <v>9556</v>
      </c>
      <c r="C33" s="71" t="str">
        <f>Colaboradores!C31</f>
        <v>Velasco Hernández, Miguel</v>
      </c>
      <c r="D33" s="90">
        <f t="shared" ca="1" si="0"/>
        <v>0</v>
      </c>
      <c r="E33" s="91">
        <f t="shared" ca="1" si="1"/>
        <v>0</v>
      </c>
      <c r="F33" s="54" t="str">
        <f t="shared" ca="1" si="790"/>
        <v/>
      </c>
      <c r="G33" s="52" t="str">
        <f t="shared" ca="1" si="790"/>
        <v/>
      </c>
      <c r="H33" s="81" t="str">
        <f t="shared" ca="1" si="790"/>
        <v/>
      </c>
      <c r="I33" s="81" t="str">
        <f t="shared" ca="1" si="790"/>
        <v/>
      </c>
      <c r="J33" s="81" t="str">
        <f t="shared" ca="1" si="790"/>
        <v/>
      </c>
      <c r="K33" s="81" t="str">
        <f t="shared" ca="1" si="790"/>
        <v/>
      </c>
      <c r="L33" s="81" t="str">
        <f t="shared" ca="1" si="790"/>
        <v/>
      </c>
      <c r="M33" s="81" t="str">
        <f t="shared" ca="1" si="790"/>
        <v/>
      </c>
      <c r="N33" s="81" t="str">
        <f t="shared" ca="1" si="790"/>
        <v/>
      </c>
      <c r="O33" s="81" t="str">
        <f t="shared" ca="1" si="790"/>
        <v/>
      </c>
      <c r="P33" s="53" t="str">
        <f t="shared" ca="1" si="790"/>
        <v/>
      </c>
      <c r="Q33" s="28" t="str">
        <f t="shared" ca="1" si="790"/>
        <v/>
      </c>
      <c r="R33" s="82" t="str">
        <f t="shared" ca="1" si="790"/>
        <v/>
      </c>
      <c r="S33" s="83" t="str">
        <f t="shared" ca="1" si="790"/>
        <v/>
      </c>
      <c r="T33" s="79" t="str">
        <f t="shared" ca="1" si="3"/>
        <v/>
      </c>
      <c r="U33" s="50" t="str">
        <f t="shared" ca="1" si="4"/>
        <v/>
      </c>
      <c r="V33" s="81" t="str">
        <f t="shared" ca="1" si="5"/>
        <v/>
      </c>
      <c r="W33" s="81" t="str">
        <f t="shared" ca="1" si="6"/>
        <v/>
      </c>
      <c r="X33" s="81" t="str">
        <f t="shared" ca="1" si="7"/>
        <v/>
      </c>
      <c r="Y33" s="81" t="str">
        <f t="shared" ca="1" si="8"/>
        <v/>
      </c>
      <c r="Z33" s="81" t="str">
        <f t="shared" ca="1" si="9"/>
        <v/>
      </c>
      <c r="AA33" s="81" t="str">
        <f t="shared" ca="1" si="10"/>
        <v/>
      </c>
      <c r="AB33" s="81" t="str">
        <f t="shared" ca="1" si="11"/>
        <v/>
      </c>
      <c r="AC33" s="81" t="str">
        <f t="shared" ca="1" si="12"/>
        <v/>
      </c>
      <c r="AD33" s="51" t="str">
        <f t="shared" ca="1" si="13"/>
        <v/>
      </c>
      <c r="AE33" s="80" t="str">
        <f t="shared" ca="1" si="14"/>
        <v/>
      </c>
      <c r="AF33" s="82" t="str">
        <f t="shared" ca="1" si="15"/>
        <v/>
      </c>
      <c r="AG33" s="83" t="str">
        <f t="shared" ca="1" si="16"/>
        <v/>
      </c>
      <c r="AH33" s="79" t="str">
        <f t="shared" ca="1" si="17"/>
        <v/>
      </c>
      <c r="AI33" s="50" t="str">
        <f t="shared" ca="1" si="18"/>
        <v/>
      </c>
      <c r="AJ33" s="81" t="str">
        <f t="shared" ca="1" si="19"/>
        <v/>
      </c>
      <c r="AK33" s="81" t="str">
        <f t="shared" ca="1" si="20"/>
        <v/>
      </c>
      <c r="AL33" s="81" t="str">
        <f t="shared" ca="1" si="21"/>
        <v/>
      </c>
      <c r="AM33" s="81" t="str">
        <f t="shared" ca="1" si="22"/>
        <v/>
      </c>
      <c r="AN33" s="81" t="str">
        <f t="shared" ca="1" si="23"/>
        <v/>
      </c>
      <c r="AO33" s="81" t="str">
        <f t="shared" ca="1" si="24"/>
        <v/>
      </c>
      <c r="AP33" s="81" t="str">
        <f t="shared" ca="1" si="25"/>
        <v/>
      </c>
      <c r="AQ33" s="81" t="str">
        <f t="shared" ca="1" si="26"/>
        <v/>
      </c>
      <c r="AR33" s="51" t="str">
        <f t="shared" ca="1" si="27"/>
        <v/>
      </c>
      <c r="AS33" s="80" t="str">
        <f t="shared" ca="1" si="28"/>
        <v/>
      </c>
      <c r="AT33" s="82" t="str">
        <f t="shared" ca="1" si="29"/>
        <v/>
      </c>
      <c r="AU33" s="83" t="str">
        <f t="shared" ca="1" si="30"/>
        <v/>
      </c>
      <c r="AV33" s="79" t="str">
        <f t="shared" ca="1" si="31"/>
        <v/>
      </c>
      <c r="AW33" s="50" t="str">
        <f t="shared" ca="1" si="32"/>
        <v/>
      </c>
      <c r="AX33" s="81" t="str">
        <f t="shared" ca="1" si="33"/>
        <v/>
      </c>
      <c r="AY33" s="81" t="str">
        <f t="shared" ca="1" si="34"/>
        <v/>
      </c>
      <c r="AZ33" s="81" t="str">
        <f t="shared" ca="1" si="35"/>
        <v/>
      </c>
      <c r="BA33" s="81" t="str">
        <f t="shared" ca="1" si="36"/>
        <v/>
      </c>
      <c r="BB33" s="81" t="str">
        <f t="shared" ca="1" si="37"/>
        <v/>
      </c>
      <c r="BC33" s="81" t="str">
        <f t="shared" ca="1" si="38"/>
        <v/>
      </c>
      <c r="BD33" s="81" t="str">
        <f t="shared" ca="1" si="39"/>
        <v/>
      </c>
      <c r="BE33" s="81" t="str">
        <f t="shared" ca="1" si="40"/>
        <v/>
      </c>
      <c r="BF33" s="51" t="str">
        <f t="shared" ca="1" si="41"/>
        <v/>
      </c>
      <c r="BG33" s="80" t="str">
        <f t="shared" ca="1" si="42"/>
        <v/>
      </c>
      <c r="BH33" s="82" t="str">
        <f t="shared" ca="1" si="43"/>
        <v/>
      </c>
      <c r="BI33" s="83" t="str">
        <f t="shared" ca="1" si="44"/>
        <v/>
      </c>
      <c r="BJ33" s="79" t="str">
        <f t="shared" ca="1" si="791"/>
        <v/>
      </c>
      <c r="BK33" s="50" t="str">
        <f t="shared" ca="1" si="792"/>
        <v/>
      </c>
      <c r="BL33" s="81" t="str">
        <f t="shared" ca="1" si="47"/>
        <v/>
      </c>
      <c r="BM33" s="81" t="str">
        <f t="shared" ca="1" si="48"/>
        <v/>
      </c>
      <c r="BN33" s="81" t="str">
        <f t="shared" ca="1" si="49"/>
        <v/>
      </c>
      <c r="BO33" s="81" t="str">
        <f t="shared" ca="1" si="50"/>
        <v/>
      </c>
      <c r="BP33" s="81" t="str">
        <f t="shared" ca="1" si="51"/>
        <v/>
      </c>
      <c r="BQ33" s="81" t="str">
        <f t="shared" ca="1" si="52"/>
        <v/>
      </c>
      <c r="BR33" s="81" t="str">
        <f t="shared" ca="1" si="53"/>
        <v/>
      </c>
      <c r="BS33" s="81" t="str">
        <f t="shared" ca="1" si="54"/>
        <v/>
      </c>
      <c r="BT33" s="51" t="str">
        <f t="shared" ca="1" si="55"/>
        <v/>
      </c>
      <c r="BU33" s="80" t="str">
        <f t="shared" ca="1" si="56"/>
        <v/>
      </c>
      <c r="BV33" s="82" t="str">
        <f t="shared" ca="1" si="57"/>
        <v/>
      </c>
      <c r="BW33" s="83" t="str">
        <f t="shared" ca="1" si="58"/>
        <v/>
      </c>
      <c r="BX33" s="79" t="str">
        <f t="shared" ca="1" si="791"/>
        <v/>
      </c>
      <c r="BY33" s="50" t="str">
        <f t="shared" ca="1" si="792"/>
        <v/>
      </c>
      <c r="BZ33" s="81" t="str">
        <f t="shared" ca="1" si="59"/>
        <v/>
      </c>
      <c r="CA33" s="81" t="str">
        <f t="shared" ca="1" si="60"/>
        <v/>
      </c>
      <c r="CB33" s="81" t="str">
        <f t="shared" ca="1" si="61"/>
        <v/>
      </c>
      <c r="CC33" s="81" t="str">
        <f t="shared" ca="1" si="62"/>
        <v/>
      </c>
      <c r="CD33" s="81" t="str">
        <f t="shared" ca="1" si="63"/>
        <v/>
      </c>
      <c r="CE33" s="81" t="str">
        <f t="shared" ca="1" si="64"/>
        <v/>
      </c>
      <c r="CF33" s="81" t="str">
        <f t="shared" ca="1" si="65"/>
        <v/>
      </c>
      <c r="CG33" s="81" t="str">
        <f t="shared" ca="1" si="66"/>
        <v/>
      </c>
      <c r="CH33" s="51" t="str">
        <f t="shared" ca="1" si="67"/>
        <v/>
      </c>
      <c r="CI33" s="80" t="str">
        <f t="shared" ca="1" si="68"/>
        <v/>
      </c>
      <c r="CJ33" s="82" t="str">
        <f t="shared" ca="1" si="69"/>
        <v/>
      </c>
      <c r="CK33" s="83" t="str">
        <f t="shared" ca="1" si="70"/>
        <v/>
      </c>
      <c r="CL33" s="79" t="str">
        <f t="shared" ca="1" si="791"/>
        <v/>
      </c>
      <c r="CM33" s="50" t="str">
        <f t="shared" ca="1" si="792"/>
        <v/>
      </c>
      <c r="CN33" s="81" t="str">
        <f t="shared" ca="1" si="71"/>
        <v/>
      </c>
      <c r="CO33" s="81" t="str">
        <f t="shared" ca="1" si="72"/>
        <v/>
      </c>
      <c r="CP33" s="81" t="str">
        <f t="shared" ca="1" si="73"/>
        <v/>
      </c>
      <c r="CQ33" s="81" t="str">
        <f t="shared" ca="1" si="74"/>
        <v/>
      </c>
      <c r="CR33" s="81" t="str">
        <f t="shared" ca="1" si="75"/>
        <v/>
      </c>
      <c r="CS33" s="81" t="str">
        <f t="shared" ca="1" si="76"/>
        <v/>
      </c>
      <c r="CT33" s="81" t="str">
        <f t="shared" ca="1" si="77"/>
        <v/>
      </c>
      <c r="CU33" s="81" t="str">
        <f t="shared" ca="1" si="78"/>
        <v/>
      </c>
      <c r="CV33" s="51" t="str">
        <f t="shared" ca="1" si="79"/>
        <v/>
      </c>
      <c r="CW33" s="80" t="str">
        <f t="shared" ca="1" si="80"/>
        <v/>
      </c>
      <c r="CX33" s="82" t="str">
        <f t="shared" ca="1" si="81"/>
        <v/>
      </c>
      <c r="CY33" s="83" t="str">
        <f t="shared" ca="1" si="82"/>
        <v/>
      </c>
      <c r="CZ33" s="79" t="str">
        <f t="shared" ca="1" si="794"/>
        <v/>
      </c>
      <c r="DA33" s="50" t="str">
        <f t="shared" ref="DA33" ca="1" si="1049">IFERROR((VLOOKUP($B33,INDIRECT("'"&amp;TEXT(CZ$5,"dd-mm-yy")&amp;"'!$B$8:$AI$1000"),13,0)=$G$6)*1,"")</f>
        <v/>
      </c>
      <c r="DB33" s="81" t="str">
        <f t="shared" ca="1" si="84"/>
        <v/>
      </c>
      <c r="DC33" s="81" t="str">
        <f t="shared" ca="1" si="85"/>
        <v/>
      </c>
      <c r="DD33" s="81" t="str">
        <f t="shared" ca="1" si="86"/>
        <v/>
      </c>
      <c r="DE33" s="81" t="str">
        <f t="shared" ca="1" si="87"/>
        <v/>
      </c>
      <c r="DF33" s="81" t="str">
        <f t="shared" ca="1" si="88"/>
        <v/>
      </c>
      <c r="DG33" s="81" t="str">
        <f t="shared" ca="1" si="89"/>
        <v/>
      </c>
      <c r="DH33" s="81" t="str">
        <f t="shared" ca="1" si="90"/>
        <v/>
      </c>
      <c r="DI33" s="81" t="str">
        <f t="shared" ca="1" si="91"/>
        <v/>
      </c>
      <c r="DJ33" s="51" t="str">
        <f t="shared" ca="1" si="92"/>
        <v/>
      </c>
      <c r="DK33" s="80" t="str">
        <f t="shared" ca="1" si="93"/>
        <v/>
      </c>
      <c r="DL33" s="82" t="str">
        <f t="shared" ca="1" si="94"/>
        <v/>
      </c>
      <c r="DM33" s="83" t="str">
        <f t="shared" ca="1" si="95"/>
        <v/>
      </c>
      <c r="DN33" s="79" t="str">
        <f t="shared" ca="1" si="794"/>
        <v/>
      </c>
      <c r="DO33" s="50" t="str">
        <f t="shared" ref="DO33" ca="1" si="1050">IFERROR((VLOOKUP($B33,INDIRECT("'"&amp;TEXT(DN$5,"dd-mm-yy")&amp;"'!$B$8:$AI$1000"),13,0)=$G$6)*1,"")</f>
        <v/>
      </c>
      <c r="DP33" s="81" t="str">
        <f t="shared" ca="1" si="98"/>
        <v/>
      </c>
      <c r="DQ33" s="81" t="str">
        <f t="shared" ca="1" si="99"/>
        <v/>
      </c>
      <c r="DR33" s="81" t="str">
        <f t="shared" ca="1" si="100"/>
        <v/>
      </c>
      <c r="DS33" s="81" t="str">
        <f t="shared" ca="1" si="101"/>
        <v/>
      </c>
      <c r="DT33" s="81" t="str">
        <f t="shared" ca="1" si="102"/>
        <v/>
      </c>
      <c r="DU33" s="81" t="str">
        <f t="shared" ca="1" si="103"/>
        <v/>
      </c>
      <c r="DV33" s="81" t="str">
        <f t="shared" ca="1" si="104"/>
        <v/>
      </c>
      <c r="DW33" s="81" t="str">
        <f t="shared" ca="1" si="105"/>
        <v/>
      </c>
      <c r="DX33" s="51" t="str">
        <f t="shared" ca="1" si="106"/>
        <v/>
      </c>
      <c r="DY33" s="80" t="str">
        <f t="shared" ca="1" si="107"/>
        <v/>
      </c>
      <c r="DZ33" s="82" t="str">
        <f t="shared" ca="1" si="108"/>
        <v/>
      </c>
      <c r="EA33" s="83" t="str">
        <f t="shared" ca="1" si="109"/>
        <v/>
      </c>
      <c r="EB33" s="79" t="str">
        <f t="shared" ca="1" si="794"/>
        <v/>
      </c>
      <c r="EC33" s="50" t="str">
        <f t="shared" ref="EC33" ca="1" si="1051">IFERROR((VLOOKUP($B33,INDIRECT("'"&amp;TEXT(EB$5,"dd-mm-yy")&amp;"'!$B$8:$AI$1000"),13,0)=$G$6)*1,"")</f>
        <v/>
      </c>
      <c r="ED33" s="81" t="str">
        <f t="shared" ca="1" si="111"/>
        <v/>
      </c>
      <c r="EE33" s="81" t="str">
        <f t="shared" ca="1" si="112"/>
        <v/>
      </c>
      <c r="EF33" s="81" t="str">
        <f t="shared" ca="1" si="113"/>
        <v/>
      </c>
      <c r="EG33" s="81" t="str">
        <f t="shared" ca="1" si="114"/>
        <v/>
      </c>
      <c r="EH33" s="81" t="str">
        <f t="shared" ca="1" si="115"/>
        <v/>
      </c>
      <c r="EI33" s="81" t="str">
        <f t="shared" ca="1" si="116"/>
        <v/>
      </c>
      <c r="EJ33" s="81" t="str">
        <f t="shared" ca="1" si="117"/>
        <v/>
      </c>
      <c r="EK33" s="81" t="str">
        <f t="shared" ca="1" si="118"/>
        <v/>
      </c>
      <c r="EL33" s="51" t="str">
        <f t="shared" ca="1" si="119"/>
        <v/>
      </c>
      <c r="EM33" s="80" t="str">
        <f t="shared" ca="1" si="120"/>
        <v/>
      </c>
      <c r="EN33" s="82" t="str">
        <f t="shared" ca="1" si="121"/>
        <v/>
      </c>
      <c r="EO33" s="83" t="str">
        <f t="shared" ca="1" si="122"/>
        <v/>
      </c>
      <c r="EP33" s="79" t="str">
        <f t="shared" ca="1" si="794"/>
        <v/>
      </c>
      <c r="EQ33" s="50" t="str">
        <f t="shared" ref="EQ33" ca="1" si="1052">IFERROR((VLOOKUP($B33,INDIRECT("'"&amp;TEXT(EP$5,"dd-mm-yy")&amp;"'!$B$8:$AI$1000"),13,0)=$G$6)*1,"")</f>
        <v/>
      </c>
      <c r="ER33" s="81" t="str">
        <f t="shared" ca="1" si="124"/>
        <v/>
      </c>
      <c r="ES33" s="81" t="str">
        <f t="shared" ca="1" si="125"/>
        <v/>
      </c>
      <c r="ET33" s="81" t="str">
        <f t="shared" ca="1" si="126"/>
        <v/>
      </c>
      <c r="EU33" s="81" t="str">
        <f t="shared" ca="1" si="127"/>
        <v/>
      </c>
      <c r="EV33" s="81" t="str">
        <f t="shared" ca="1" si="128"/>
        <v/>
      </c>
      <c r="EW33" s="81" t="str">
        <f t="shared" ca="1" si="129"/>
        <v/>
      </c>
      <c r="EX33" s="81" t="str">
        <f t="shared" ca="1" si="130"/>
        <v/>
      </c>
      <c r="EY33" s="81" t="str">
        <f t="shared" ca="1" si="131"/>
        <v/>
      </c>
      <c r="EZ33" s="51" t="str">
        <f t="shared" ca="1" si="132"/>
        <v/>
      </c>
      <c r="FA33" s="80" t="str">
        <f t="shared" ca="1" si="133"/>
        <v/>
      </c>
      <c r="FB33" s="82" t="str">
        <f t="shared" ca="1" si="134"/>
        <v/>
      </c>
      <c r="FC33" s="83" t="str">
        <f t="shared" ca="1" si="135"/>
        <v/>
      </c>
      <c r="FD33" s="79" t="str">
        <f t="shared" ca="1" si="826"/>
        <v/>
      </c>
      <c r="FE33" s="50" t="str">
        <f t="shared" ref="FE33" ca="1" si="1053">IFERROR((VLOOKUP($B33,INDIRECT("'"&amp;TEXT(FD$5,"dd-mm-yy")&amp;"'!$B$8:$AI$1000"),13,0)=$G$6)*1,"")</f>
        <v/>
      </c>
      <c r="FF33" s="81" t="str">
        <f t="shared" ca="1" si="137"/>
        <v/>
      </c>
      <c r="FG33" s="81" t="str">
        <f t="shared" ca="1" si="138"/>
        <v/>
      </c>
      <c r="FH33" s="81" t="str">
        <f t="shared" ca="1" si="139"/>
        <v/>
      </c>
      <c r="FI33" s="81" t="str">
        <f t="shared" ca="1" si="140"/>
        <v/>
      </c>
      <c r="FJ33" s="81" t="str">
        <f t="shared" ca="1" si="141"/>
        <v/>
      </c>
      <c r="FK33" s="81" t="str">
        <f t="shared" ca="1" si="142"/>
        <v/>
      </c>
      <c r="FL33" s="81" t="str">
        <f t="shared" ca="1" si="143"/>
        <v/>
      </c>
      <c r="FM33" s="81" t="str">
        <f t="shared" ca="1" si="144"/>
        <v/>
      </c>
      <c r="FN33" s="51" t="str">
        <f t="shared" ca="1" si="145"/>
        <v/>
      </c>
      <c r="FO33" s="80" t="str">
        <f t="shared" ca="1" si="146"/>
        <v/>
      </c>
      <c r="FP33" s="82" t="str">
        <f t="shared" ca="1" si="147"/>
        <v/>
      </c>
      <c r="FQ33" s="83" t="str">
        <f t="shared" ca="1" si="148"/>
        <v/>
      </c>
      <c r="FR33" s="79" t="str">
        <f t="shared" ca="1" si="826"/>
        <v/>
      </c>
      <c r="FS33" s="50" t="str">
        <f t="shared" ref="FS33" ca="1" si="1054">IFERROR((VLOOKUP($B33,INDIRECT("'"&amp;TEXT(FR$5,"dd-mm-yy")&amp;"'!$B$8:$AI$1000"),13,0)=$G$6)*1,"")</f>
        <v/>
      </c>
      <c r="FT33" s="81" t="str">
        <f t="shared" ca="1" si="151"/>
        <v/>
      </c>
      <c r="FU33" s="81" t="str">
        <f t="shared" ca="1" si="152"/>
        <v/>
      </c>
      <c r="FV33" s="81" t="str">
        <f t="shared" ca="1" si="153"/>
        <v/>
      </c>
      <c r="FW33" s="81" t="str">
        <f t="shared" ca="1" si="154"/>
        <v/>
      </c>
      <c r="FX33" s="81" t="str">
        <f t="shared" ca="1" si="155"/>
        <v/>
      </c>
      <c r="FY33" s="81" t="str">
        <f t="shared" ca="1" si="156"/>
        <v/>
      </c>
      <c r="FZ33" s="81" t="str">
        <f t="shared" ca="1" si="157"/>
        <v/>
      </c>
      <c r="GA33" s="81" t="str">
        <f t="shared" ca="1" si="158"/>
        <v/>
      </c>
      <c r="GB33" s="51" t="str">
        <f t="shared" ca="1" si="159"/>
        <v/>
      </c>
      <c r="GC33" s="80" t="str">
        <f t="shared" ca="1" si="160"/>
        <v/>
      </c>
      <c r="GD33" s="82" t="str">
        <f t="shared" ca="1" si="161"/>
        <v/>
      </c>
      <c r="GE33" s="83" t="str">
        <f t="shared" ca="1" si="162"/>
        <v/>
      </c>
      <c r="GF33" s="79" t="str">
        <f t="shared" ca="1" si="826"/>
        <v/>
      </c>
      <c r="GG33" s="50" t="str">
        <f t="shared" ref="GG33" ca="1" si="1055">IFERROR((VLOOKUP($B33,INDIRECT("'"&amp;TEXT(GF$5,"dd-mm-yy")&amp;"'!$B$8:$AI$1000"),13,0)=$G$6)*1,"")</f>
        <v/>
      </c>
      <c r="GH33" s="81" t="str">
        <f t="shared" ca="1" si="164"/>
        <v/>
      </c>
      <c r="GI33" s="81" t="str">
        <f t="shared" ca="1" si="165"/>
        <v/>
      </c>
      <c r="GJ33" s="81" t="str">
        <f t="shared" ca="1" si="166"/>
        <v/>
      </c>
      <c r="GK33" s="81" t="str">
        <f t="shared" ca="1" si="167"/>
        <v/>
      </c>
      <c r="GL33" s="81" t="str">
        <f t="shared" ca="1" si="168"/>
        <v/>
      </c>
      <c r="GM33" s="81" t="str">
        <f t="shared" ca="1" si="169"/>
        <v/>
      </c>
      <c r="GN33" s="81" t="str">
        <f t="shared" ca="1" si="170"/>
        <v/>
      </c>
      <c r="GO33" s="81" t="str">
        <f t="shared" ca="1" si="171"/>
        <v/>
      </c>
      <c r="GP33" s="51" t="str">
        <f t="shared" ca="1" si="172"/>
        <v/>
      </c>
      <c r="GQ33" s="80" t="str">
        <f t="shared" ca="1" si="173"/>
        <v/>
      </c>
      <c r="GR33" s="82" t="str">
        <f t="shared" ca="1" si="174"/>
        <v/>
      </c>
      <c r="GS33" s="83" t="str">
        <f t="shared" ca="1" si="175"/>
        <v/>
      </c>
      <c r="GT33" s="79" t="str">
        <f t="shared" ca="1" si="826"/>
        <v/>
      </c>
      <c r="GU33" s="50" t="str">
        <f t="shared" ref="GU33" ca="1" si="1056">IFERROR((VLOOKUP($B33,INDIRECT("'"&amp;TEXT(GT$5,"dd-mm-yy")&amp;"'!$B$8:$AI$1000"),13,0)=$G$6)*1,"")</f>
        <v/>
      </c>
      <c r="GV33" s="81" t="str">
        <f t="shared" ca="1" si="177"/>
        <v/>
      </c>
      <c r="GW33" s="81" t="str">
        <f t="shared" ca="1" si="178"/>
        <v/>
      </c>
      <c r="GX33" s="81" t="str">
        <f t="shared" ca="1" si="179"/>
        <v/>
      </c>
      <c r="GY33" s="81" t="str">
        <f t="shared" ca="1" si="180"/>
        <v/>
      </c>
      <c r="GZ33" s="81" t="str">
        <f t="shared" ca="1" si="181"/>
        <v/>
      </c>
      <c r="HA33" s="81" t="str">
        <f t="shared" ca="1" si="182"/>
        <v/>
      </c>
      <c r="HB33" s="81" t="str">
        <f t="shared" ca="1" si="183"/>
        <v/>
      </c>
      <c r="HC33" s="81" t="str">
        <f t="shared" ca="1" si="184"/>
        <v/>
      </c>
      <c r="HD33" s="51" t="str">
        <f t="shared" ca="1" si="185"/>
        <v/>
      </c>
      <c r="HE33" s="80" t="str">
        <f t="shared" ca="1" si="186"/>
        <v/>
      </c>
      <c r="HF33" s="82" t="str">
        <f t="shared" ca="1" si="187"/>
        <v/>
      </c>
      <c r="HG33" s="83" t="str">
        <f t="shared" ca="1" si="188"/>
        <v/>
      </c>
      <c r="HH33" s="79" t="str">
        <f t="shared" ca="1" si="826"/>
        <v/>
      </c>
      <c r="HI33" s="50" t="str">
        <f t="shared" ref="HI33" ca="1" si="1057">IFERROR((VLOOKUP($B33,INDIRECT("'"&amp;TEXT(HH$5,"dd-mm-yy")&amp;"'!$B$8:$AI$1000"),13,0)=$G$6)*1,"")</f>
        <v/>
      </c>
      <c r="HJ33" s="81" t="str">
        <f t="shared" ca="1" si="190"/>
        <v/>
      </c>
      <c r="HK33" s="81" t="str">
        <f t="shared" ca="1" si="191"/>
        <v/>
      </c>
      <c r="HL33" s="81" t="str">
        <f t="shared" ca="1" si="192"/>
        <v/>
      </c>
      <c r="HM33" s="81" t="str">
        <f t="shared" ca="1" si="193"/>
        <v/>
      </c>
      <c r="HN33" s="81" t="str">
        <f t="shared" ca="1" si="194"/>
        <v/>
      </c>
      <c r="HO33" s="81" t="str">
        <f t="shared" ca="1" si="195"/>
        <v/>
      </c>
      <c r="HP33" s="81" t="str">
        <f t="shared" ca="1" si="196"/>
        <v/>
      </c>
      <c r="HQ33" s="81" t="str">
        <f t="shared" ca="1" si="197"/>
        <v/>
      </c>
      <c r="HR33" s="51" t="str">
        <f t="shared" ca="1" si="198"/>
        <v/>
      </c>
      <c r="HS33" s="80" t="str">
        <f t="shared" ca="1" si="199"/>
        <v/>
      </c>
      <c r="HT33" s="82" t="str">
        <f t="shared" ca="1" si="200"/>
        <v/>
      </c>
      <c r="HU33" s="83" t="str">
        <f t="shared" ca="1" si="201"/>
        <v/>
      </c>
      <c r="HV33" s="79" t="str">
        <f t="shared" ca="1" si="803"/>
        <v/>
      </c>
      <c r="HW33" s="50" t="str">
        <f t="shared" ref="HW33" ca="1" si="1058">IFERROR((VLOOKUP($B33,INDIRECT("'"&amp;TEXT(HV$5,"dd-mm-yy")&amp;"'!$B$8:$AI$1000"),13,0)=$G$6)*1,"")</f>
        <v/>
      </c>
      <c r="HX33" s="81" t="str">
        <f t="shared" ca="1" si="203"/>
        <v/>
      </c>
      <c r="HY33" s="81" t="str">
        <f t="shared" ca="1" si="204"/>
        <v/>
      </c>
      <c r="HZ33" s="81" t="str">
        <f t="shared" ca="1" si="205"/>
        <v/>
      </c>
      <c r="IA33" s="81" t="str">
        <f t="shared" ca="1" si="206"/>
        <v/>
      </c>
      <c r="IB33" s="81" t="str">
        <f t="shared" ca="1" si="207"/>
        <v/>
      </c>
      <c r="IC33" s="81" t="str">
        <f t="shared" ca="1" si="208"/>
        <v/>
      </c>
      <c r="ID33" s="81" t="str">
        <f t="shared" ca="1" si="209"/>
        <v/>
      </c>
      <c r="IE33" s="81" t="str">
        <f t="shared" ca="1" si="210"/>
        <v/>
      </c>
      <c r="IF33" s="51" t="str">
        <f t="shared" ca="1" si="211"/>
        <v/>
      </c>
      <c r="IG33" s="80" t="str">
        <f t="shared" ca="1" si="212"/>
        <v/>
      </c>
      <c r="IH33" s="82" t="str">
        <f t="shared" ca="1" si="213"/>
        <v/>
      </c>
      <c r="II33" s="83" t="str">
        <f t="shared" ca="1" si="214"/>
        <v/>
      </c>
      <c r="IJ33" s="79" t="str">
        <f t="shared" ca="1" si="803"/>
        <v/>
      </c>
      <c r="IK33" s="50" t="str">
        <f t="shared" ref="IK33" ca="1" si="1059">IFERROR((VLOOKUP($B33,INDIRECT("'"&amp;TEXT(IJ$5,"dd-mm-yy")&amp;"'!$B$8:$AI$1000"),13,0)=$G$6)*1,"")</f>
        <v/>
      </c>
      <c r="IL33" s="81" t="str">
        <f t="shared" ca="1" si="217"/>
        <v/>
      </c>
      <c r="IM33" s="81" t="str">
        <f t="shared" ca="1" si="218"/>
        <v/>
      </c>
      <c r="IN33" s="81" t="str">
        <f t="shared" ca="1" si="219"/>
        <v/>
      </c>
      <c r="IO33" s="81" t="str">
        <f t="shared" ca="1" si="220"/>
        <v/>
      </c>
      <c r="IP33" s="81" t="str">
        <f t="shared" ca="1" si="221"/>
        <v/>
      </c>
      <c r="IQ33" s="81" t="str">
        <f t="shared" ca="1" si="222"/>
        <v/>
      </c>
      <c r="IR33" s="81" t="str">
        <f t="shared" ca="1" si="223"/>
        <v/>
      </c>
      <c r="IS33" s="81" t="str">
        <f t="shared" ca="1" si="224"/>
        <v/>
      </c>
      <c r="IT33" s="51" t="str">
        <f t="shared" ca="1" si="225"/>
        <v/>
      </c>
      <c r="IU33" s="80" t="str">
        <f t="shared" ca="1" si="226"/>
        <v/>
      </c>
      <c r="IV33" s="82" t="str">
        <f t="shared" ca="1" si="227"/>
        <v/>
      </c>
      <c r="IW33" s="83" t="str">
        <f t="shared" ca="1" si="228"/>
        <v/>
      </c>
      <c r="IX33" s="79" t="str">
        <f t="shared" ca="1" si="803"/>
        <v/>
      </c>
      <c r="IY33" s="50" t="str">
        <f t="shared" ref="IY33" ca="1" si="1060">IFERROR((VLOOKUP($B33,INDIRECT("'"&amp;TEXT(IX$5,"dd-mm-yy")&amp;"'!$B$8:$AI$1000"),13,0)=$G$6)*1,"")</f>
        <v/>
      </c>
      <c r="IZ33" s="81" t="str">
        <f t="shared" ca="1" si="230"/>
        <v/>
      </c>
      <c r="JA33" s="81" t="str">
        <f t="shared" ca="1" si="231"/>
        <v/>
      </c>
      <c r="JB33" s="81" t="str">
        <f t="shared" ca="1" si="232"/>
        <v/>
      </c>
      <c r="JC33" s="81" t="str">
        <f t="shared" ca="1" si="233"/>
        <v/>
      </c>
      <c r="JD33" s="81" t="str">
        <f t="shared" ca="1" si="234"/>
        <v/>
      </c>
      <c r="JE33" s="81" t="str">
        <f t="shared" ca="1" si="235"/>
        <v/>
      </c>
      <c r="JF33" s="81" t="str">
        <f t="shared" ca="1" si="236"/>
        <v/>
      </c>
      <c r="JG33" s="81" t="str">
        <f t="shared" ca="1" si="237"/>
        <v/>
      </c>
      <c r="JH33" s="51" t="str">
        <f t="shared" ca="1" si="238"/>
        <v/>
      </c>
      <c r="JI33" s="80" t="str">
        <f t="shared" ca="1" si="239"/>
        <v/>
      </c>
      <c r="JJ33" s="82" t="str">
        <f t="shared" ca="1" si="240"/>
        <v/>
      </c>
      <c r="JK33" s="83" t="str">
        <f t="shared" ca="1" si="241"/>
        <v/>
      </c>
      <c r="JL33" s="79" t="str">
        <f t="shared" ca="1" si="803"/>
        <v/>
      </c>
      <c r="JM33" s="50" t="str">
        <f t="shared" ref="JM33" ca="1" si="1061">IFERROR((VLOOKUP($B33,INDIRECT("'"&amp;TEXT(JL$5,"dd-mm-yy")&amp;"'!$B$8:$AI$1000"),13,0)=$G$6)*1,"")</f>
        <v/>
      </c>
      <c r="JN33" s="81" t="str">
        <f t="shared" ca="1" si="243"/>
        <v/>
      </c>
      <c r="JO33" s="81" t="str">
        <f t="shared" ca="1" si="244"/>
        <v/>
      </c>
      <c r="JP33" s="81" t="str">
        <f t="shared" ca="1" si="245"/>
        <v/>
      </c>
      <c r="JQ33" s="81" t="str">
        <f t="shared" ca="1" si="246"/>
        <v/>
      </c>
      <c r="JR33" s="81" t="str">
        <f t="shared" ca="1" si="247"/>
        <v/>
      </c>
      <c r="JS33" s="81" t="str">
        <f t="shared" ca="1" si="248"/>
        <v/>
      </c>
      <c r="JT33" s="81" t="str">
        <f t="shared" ca="1" si="249"/>
        <v/>
      </c>
      <c r="JU33" s="81" t="str">
        <f t="shared" ca="1" si="250"/>
        <v/>
      </c>
      <c r="JV33" s="51" t="str">
        <f t="shared" ca="1" si="251"/>
        <v/>
      </c>
      <c r="JW33" s="80" t="str">
        <f t="shared" ca="1" si="252"/>
        <v/>
      </c>
      <c r="JX33" s="82" t="str">
        <f t="shared" ca="1" si="253"/>
        <v/>
      </c>
      <c r="JY33" s="83" t="str">
        <f t="shared" ca="1" si="254"/>
        <v/>
      </c>
      <c r="JZ33" s="79" t="str">
        <f t="shared" ca="1" si="803"/>
        <v/>
      </c>
      <c r="KA33" s="50" t="str">
        <f t="shared" ref="KA33" ca="1" si="1062">IFERROR((VLOOKUP($B33,INDIRECT("'"&amp;TEXT(JZ$5,"dd-mm-yy")&amp;"'!$B$8:$AI$1000"),13,0)=$G$6)*1,"")</f>
        <v/>
      </c>
      <c r="KB33" s="81" t="str">
        <f t="shared" ca="1" si="256"/>
        <v/>
      </c>
      <c r="KC33" s="81" t="str">
        <f t="shared" ca="1" si="257"/>
        <v/>
      </c>
      <c r="KD33" s="81" t="str">
        <f t="shared" ca="1" si="258"/>
        <v/>
      </c>
      <c r="KE33" s="81" t="str">
        <f t="shared" ca="1" si="259"/>
        <v/>
      </c>
      <c r="KF33" s="81" t="str">
        <f t="shared" ca="1" si="260"/>
        <v/>
      </c>
      <c r="KG33" s="81" t="str">
        <f t="shared" ca="1" si="261"/>
        <v/>
      </c>
      <c r="KH33" s="81" t="str">
        <f t="shared" ca="1" si="262"/>
        <v/>
      </c>
      <c r="KI33" s="81" t="str">
        <f t="shared" ca="1" si="263"/>
        <v/>
      </c>
      <c r="KJ33" s="51" t="str">
        <f t="shared" ca="1" si="264"/>
        <v/>
      </c>
      <c r="KK33" s="80" t="str">
        <f t="shared" ca="1" si="265"/>
        <v/>
      </c>
      <c r="KL33" s="82" t="str">
        <f t="shared" ca="1" si="266"/>
        <v/>
      </c>
      <c r="KM33" s="83" t="str">
        <f t="shared" ca="1" si="267"/>
        <v/>
      </c>
      <c r="KN33" s="79" t="str">
        <f t="shared" ca="1" si="837"/>
        <v/>
      </c>
      <c r="KO33" s="50" t="str">
        <f t="shared" ref="KO33" ca="1" si="1063">IFERROR((VLOOKUP($B33,INDIRECT("'"&amp;TEXT(KN$5,"dd-mm-yy")&amp;"'!$B$8:$AI$1000"),13,0)=$G$6)*1,"")</f>
        <v/>
      </c>
      <c r="KP33" s="81" t="str">
        <f t="shared" ca="1" si="269"/>
        <v/>
      </c>
      <c r="KQ33" s="81" t="str">
        <f t="shared" ca="1" si="270"/>
        <v/>
      </c>
      <c r="KR33" s="81" t="str">
        <f t="shared" ca="1" si="271"/>
        <v/>
      </c>
      <c r="KS33" s="81" t="str">
        <f t="shared" ca="1" si="272"/>
        <v/>
      </c>
      <c r="KT33" s="81" t="str">
        <f t="shared" ca="1" si="273"/>
        <v/>
      </c>
      <c r="KU33" s="81" t="str">
        <f t="shared" ca="1" si="274"/>
        <v/>
      </c>
      <c r="KV33" s="81" t="str">
        <f t="shared" ca="1" si="275"/>
        <v/>
      </c>
      <c r="KW33" s="81" t="str">
        <f t="shared" ca="1" si="276"/>
        <v/>
      </c>
      <c r="KX33" s="51" t="str">
        <f t="shared" ca="1" si="277"/>
        <v/>
      </c>
      <c r="KY33" s="80" t="str">
        <f t="shared" ca="1" si="278"/>
        <v/>
      </c>
      <c r="KZ33" s="82" t="str">
        <f t="shared" ca="1" si="279"/>
        <v/>
      </c>
      <c r="LA33" s="83" t="str">
        <f t="shared" ca="1" si="280"/>
        <v/>
      </c>
      <c r="LB33" s="79" t="str">
        <f t="shared" ca="1" si="837"/>
        <v/>
      </c>
      <c r="LC33" s="50" t="str">
        <f t="shared" ref="LC33" ca="1" si="1064">IFERROR((VLOOKUP($B33,INDIRECT("'"&amp;TEXT(LB$5,"dd-mm-yy")&amp;"'!$B$8:$AI$1000"),13,0)=$G$6)*1,"")</f>
        <v/>
      </c>
      <c r="LD33" s="81" t="str">
        <f t="shared" ca="1" si="283"/>
        <v/>
      </c>
      <c r="LE33" s="81" t="str">
        <f t="shared" ca="1" si="284"/>
        <v/>
      </c>
      <c r="LF33" s="81" t="str">
        <f t="shared" ca="1" si="285"/>
        <v/>
      </c>
      <c r="LG33" s="81" t="str">
        <f t="shared" ca="1" si="286"/>
        <v/>
      </c>
      <c r="LH33" s="81" t="str">
        <f t="shared" ca="1" si="287"/>
        <v/>
      </c>
      <c r="LI33" s="81" t="str">
        <f t="shared" ca="1" si="288"/>
        <v/>
      </c>
      <c r="LJ33" s="81" t="str">
        <f t="shared" ca="1" si="289"/>
        <v/>
      </c>
      <c r="LK33" s="81" t="str">
        <f t="shared" ca="1" si="290"/>
        <v/>
      </c>
      <c r="LL33" s="51" t="str">
        <f t="shared" ca="1" si="291"/>
        <v/>
      </c>
      <c r="LM33" s="80" t="str">
        <f t="shared" ca="1" si="292"/>
        <v/>
      </c>
      <c r="LN33" s="82" t="str">
        <f t="shared" ca="1" si="293"/>
        <v/>
      </c>
      <c r="LO33" s="83" t="str">
        <f t="shared" ca="1" si="294"/>
        <v/>
      </c>
      <c r="LP33" s="79" t="str">
        <f t="shared" ca="1" si="837"/>
        <v/>
      </c>
      <c r="LQ33" s="50" t="str">
        <f t="shared" ref="LQ33" ca="1" si="1065">IFERROR((VLOOKUP($B33,INDIRECT("'"&amp;TEXT(LP$5,"dd-mm-yy")&amp;"'!$B$8:$AI$1000"),13,0)=$G$6)*1,"")</f>
        <v/>
      </c>
      <c r="LR33" s="81" t="str">
        <f t="shared" ca="1" si="296"/>
        <v/>
      </c>
      <c r="LS33" s="81" t="str">
        <f t="shared" ca="1" si="297"/>
        <v/>
      </c>
      <c r="LT33" s="81" t="str">
        <f t="shared" ca="1" si="298"/>
        <v/>
      </c>
      <c r="LU33" s="81" t="str">
        <f t="shared" ca="1" si="299"/>
        <v/>
      </c>
      <c r="LV33" s="81" t="str">
        <f t="shared" ca="1" si="300"/>
        <v/>
      </c>
      <c r="LW33" s="81" t="str">
        <f t="shared" ca="1" si="301"/>
        <v/>
      </c>
      <c r="LX33" s="81" t="str">
        <f t="shared" ca="1" si="302"/>
        <v/>
      </c>
      <c r="LY33" s="81" t="str">
        <f t="shared" ca="1" si="303"/>
        <v/>
      </c>
      <c r="LZ33" s="51" t="str">
        <f t="shared" ca="1" si="304"/>
        <v/>
      </c>
      <c r="MA33" s="80" t="str">
        <f t="shared" ca="1" si="305"/>
        <v/>
      </c>
      <c r="MB33" s="82" t="str">
        <f t="shared" ca="1" si="306"/>
        <v/>
      </c>
      <c r="MC33" s="83" t="str">
        <f t="shared" ca="1" si="307"/>
        <v/>
      </c>
      <c r="MD33" s="79" t="str">
        <f t="shared" ca="1" si="837"/>
        <v/>
      </c>
      <c r="ME33" s="50" t="str">
        <f t="shared" ref="ME33" ca="1" si="1066">IFERROR((VLOOKUP($B33,INDIRECT("'"&amp;TEXT(MD$5,"dd-mm-yy")&amp;"'!$B$8:$AI$1000"),13,0)=$G$6)*1,"")</f>
        <v/>
      </c>
      <c r="MF33" s="81" t="str">
        <f t="shared" ca="1" si="309"/>
        <v/>
      </c>
      <c r="MG33" s="81" t="str">
        <f t="shared" ca="1" si="310"/>
        <v/>
      </c>
      <c r="MH33" s="81" t="str">
        <f t="shared" ca="1" si="311"/>
        <v/>
      </c>
      <c r="MI33" s="81" t="str">
        <f t="shared" ca="1" si="312"/>
        <v/>
      </c>
      <c r="MJ33" s="81" t="str">
        <f t="shared" ca="1" si="313"/>
        <v/>
      </c>
      <c r="MK33" s="81" t="str">
        <f t="shared" ca="1" si="314"/>
        <v/>
      </c>
      <c r="ML33" s="81" t="str">
        <f t="shared" ca="1" si="315"/>
        <v/>
      </c>
      <c r="MM33" s="81" t="str">
        <f t="shared" ca="1" si="316"/>
        <v/>
      </c>
      <c r="MN33" s="51" t="str">
        <f t="shared" ca="1" si="317"/>
        <v/>
      </c>
      <c r="MO33" s="80" t="str">
        <f t="shared" ca="1" si="318"/>
        <v/>
      </c>
      <c r="MP33" s="82" t="str">
        <f t="shared" ca="1" si="319"/>
        <v/>
      </c>
      <c r="MQ33" s="83" t="str">
        <f t="shared" ca="1" si="320"/>
        <v/>
      </c>
      <c r="MR33" s="79" t="str">
        <f t="shared" ca="1" si="837"/>
        <v/>
      </c>
      <c r="MS33" s="50" t="str">
        <f t="shared" ref="MS33" ca="1" si="1067">IFERROR((VLOOKUP($B33,INDIRECT("'"&amp;TEXT(MR$5,"dd-mm-yy")&amp;"'!$B$8:$AI$1000"),13,0)=$G$6)*1,"")</f>
        <v/>
      </c>
      <c r="MT33" s="81" t="str">
        <f t="shared" ca="1" si="322"/>
        <v/>
      </c>
      <c r="MU33" s="81" t="str">
        <f t="shared" ca="1" si="323"/>
        <v/>
      </c>
      <c r="MV33" s="81" t="str">
        <f t="shared" ca="1" si="324"/>
        <v/>
      </c>
      <c r="MW33" s="81" t="str">
        <f t="shared" ca="1" si="325"/>
        <v/>
      </c>
      <c r="MX33" s="81" t="str">
        <f t="shared" ca="1" si="326"/>
        <v/>
      </c>
      <c r="MY33" s="81" t="str">
        <f t="shared" ca="1" si="327"/>
        <v/>
      </c>
      <c r="MZ33" s="81" t="str">
        <f t="shared" ca="1" si="328"/>
        <v/>
      </c>
      <c r="NA33" s="81" t="str">
        <f t="shared" ca="1" si="329"/>
        <v/>
      </c>
      <c r="NB33" s="51" t="str">
        <f t="shared" ca="1" si="330"/>
        <v/>
      </c>
      <c r="NC33" s="80" t="str">
        <f t="shared" ca="1" si="331"/>
        <v/>
      </c>
      <c r="ND33" s="82" t="str">
        <f t="shared" ca="1" si="332"/>
        <v/>
      </c>
      <c r="NE33" s="83" t="str">
        <f t="shared" ca="1" si="333"/>
        <v/>
      </c>
      <c r="NF33" s="79" t="str">
        <f t="shared" ca="1" si="814"/>
        <v/>
      </c>
      <c r="NG33" s="50" t="str">
        <f t="shared" ref="NG33" ca="1" si="1068">IFERROR((VLOOKUP($B33,INDIRECT("'"&amp;TEXT(NF$5,"dd-mm-yy")&amp;"'!$B$8:$AI$1000"),13,0)=$G$6)*1,"")</f>
        <v/>
      </c>
      <c r="NH33" s="81" t="str">
        <f t="shared" ca="1" si="335"/>
        <v/>
      </c>
      <c r="NI33" s="81" t="str">
        <f t="shared" ca="1" si="336"/>
        <v/>
      </c>
      <c r="NJ33" s="81" t="str">
        <f t="shared" ca="1" si="337"/>
        <v/>
      </c>
      <c r="NK33" s="81" t="str">
        <f t="shared" ca="1" si="338"/>
        <v/>
      </c>
      <c r="NL33" s="81" t="str">
        <f t="shared" ca="1" si="339"/>
        <v/>
      </c>
      <c r="NM33" s="81" t="str">
        <f t="shared" ca="1" si="340"/>
        <v/>
      </c>
      <c r="NN33" s="81" t="str">
        <f t="shared" ca="1" si="341"/>
        <v/>
      </c>
      <c r="NO33" s="81" t="str">
        <f t="shared" ca="1" si="342"/>
        <v/>
      </c>
      <c r="NP33" s="51" t="str">
        <f t="shared" ca="1" si="343"/>
        <v/>
      </c>
      <c r="NQ33" s="80" t="str">
        <f t="shared" ca="1" si="344"/>
        <v/>
      </c>
      <c r="NR33" s="82" t="str">
        <f t="shared" ca="1" si="345"/>
        <v/>
      </c>
      <c r="NS33" s="83" t="str">
        <f t="shared" ca="1" si="346"/>
        <v/>
      </c>
      <c r="NT33" s="79" t="str">
        <f t="shared" ca="1" si="814"/>
        <v/>
      </c>
      <c r="NU33" s="50" t="str">
        <f t="shared" ref="NU33" ca="1" si="1069">IFERROR((VLOOKUP($B33,INDIRECT("'"&amp;TEXT(NT$5,"dd-mm-yy")&amp;"'!$B$8:$AI$1000"),13,0)=$G$6)*1,"")</f>
        <v/>
      </c>
      <c r="NV33" s="81" t="str">
        <f t="shared" ca="1" si="349"/>
        <v/>
      </c>
      <c r="NW33" s="81" t="str">
        <f t="shared" ca="1" si="350"/>
        <v/>
      </c>
      <c r="NX33" s="81" t="str">
        <f t="shared" ca="1" si="351"/>
        <v/>
      </c>
      <c r="NY33" s="81" t="str">
        <f t="shared" ca="1" si="352"/>
        <v/>
      </c>
      <c r="NZ33" s="81" t="str">
        <f t="shared" ca="1" si="353"/>
        <v/>
      </c>
      <c r="OA33" s="81" t="str">
        <f t="shared" ca="1" si="354"/>
        <v/>
      </c>
      <c r="OB33" s="81" t="str">
        <f t="shared" ca="1" si="355"/>
        <v/>
      </c>
      <c r="OC33" s="81" t="str">
        <f t="shared" ca="1" si="356"/>
        <v/>
      </c>
      <c r="OD33" s="51" t="str">
        <f t="shared" ca="1" si="357"/>
        <v/>
      </c>
      <c r="OE33" s="80" t="str">
        <f t="shared" ca="1" si="358"/>
        <v/>
      </c>
      <c r="OF33" s="82" t="str">
        <f t="shared" ca="1" si="359"/>
        <v/>
      </c>
      <c r="OG33" s="83" t="str">
        <f t="shared" ca="1" si="360"/>
        <v/>
      </c>
      <c r="OH33" s="79" t="str">
        <f t="shared" ca="1" si="814"/>
        <v/>
      </c>
      <c r="OI33" s="50" t="str">
        <f t="shared" ref="OI33" ca="1" si="1070">IFERROR((VLOOKUP($B33,INDIRECT("'"&amp;TEXT(OH$5,"dd-mm-yy")&amp;"'!$B$8:$AI$1000"),13,0)=$G$6)*1,"")</f>
        <v/>
      </c>
      <c r="OJ33" s="81" t="str">
        <f t="shared" ca="1" si="362"/>
        <v/>
      </c>
      <c r="OK33" s="81" t="str">
        <f t="shared" ca="1" si="363"/>
        <v/>
      </c>
      <c r="OL33" s="81" t="str">
        <f t="shared" ca="1" si="364"/>
        <v/>
      </c>
      <c r="OM33" s="81" t="str">
        <f t="shared" ca="1" si="365"/>
        <v/>
      </c>
      <c r="ON33" s="81" t="str">
        <f t="shared" ca="1" si="366"/>
        <v/>
      </c>
      <c r="OO33" s="81" t="str">
        <f t="shared" ca="1" si="367"/>
        <v/>
      </c>
      <c r="OP33" s="81" t="str">
        <f t="shared" ca="1" si="368"/>
        <v/>
      </c>
      <c r="OQ33" s="81" t="str">
        <f t="shared" ca="1" si="369"/>
        <v/>
      </c>
      <c r="OR33" s="51" t="str">
        <f t="shared" ca="1" si="370"/>
        <v/>
      </c>
      <c r="OS33" s="80" t="str">
        <f t="shared" ca="1" si="371"/>
        <v/>
      </c>
      <c r="OT33" s="82" t="str">
        <f t="shared" ca="1" si="372"/>
        <v/>
      </c>
      <c r="OU33" s="83" t="str">
        <f t="shared" ca="1" si="373"/>
        <v/>
      </c>
      <c r="OV33" s="79" t="str">
        <f t="shared" ca="1" si="814"/>
        <v/>
      </c>
      <c r="OW33" s="50" t="str">
        <f t="shared" ref="OW33" ca="1" si="1071">IFERROR((VLOOKUP($B33,INDIRECT("'"&amp;TEXT(OV$5,"dd-mm-yy")&amp;"'!$B$8:$AI$1000"),13,0)=$G$6)*1,"")</f>
        <v/>
      </c>
      <c r="OX33" s="81" t="str">
        <f t="shared" ca="1" si="375"/>
        <v/>
      </c>
      <c r="OY33" s="81" t="str">
        <f t="shared" ca="1" si="376"/>
        <v/>
      </c>
      <c r="OZ33" s="81" t="str">
        <f t="shared" ca="1" si="377"/>
        <v/>
      </c>
      <c r="PA33" s="81" t="str">
        <f t="shared" ca="1" si="378"/>
        <v/>
      </c>
      <c r="PB33" s="81" t="str">
        <f t="shared" ca="1" si="379"/>
        <v/>
      </c>
      <c r="PC33" s="81" t="str">
        <f t="shared" ca="1" si="380"/>
        <v/>
      </c>
      <c r="PD33" s="81" t="str">
        <f t="shared" ca="1" si="381"/>
        <v/>
      </c>
      <c r="PE33" s="81" t="str">
        <f t="shared" ca="1" si="382"/>
        <v/>
      </c>
      <c r="PF33" s="51" t="str">
        <f t="shared" ca="1" si="383"/>
        <v/>
      </c>
      <c r="PG33" s="80" t="str">
        <f t="shared" ca="1" si="384"/>
        <v/>
      </c>
      <c r="PH33" s="82" t="str">
        <f t="shared" ca="1" si="385"/>
        <v/>
      </c>
      <c r="PI33" s="83" t="str">
        <f t="shared" ca="1" si="386"/>
        <v/>
      </c>
      <c r="PJ33" s="79" t="str">
        <f t="shared" ca="1" si="814"/>
        <v/>
      </c>
      <c r="PK33" s="50" t="str">
        <f t="shared" ref="PK33" ca="1" si="1072">IFERROR((VLOOKUP($B33,INDIRECT("'"&amp;TEXT(PJ$5,"dd-mm-yy")&amp;"'!$B$8:$AI$1000"),13,0)=$G$6)*1,"")</f>
        <v/>
      </c>
      <c r="PL33" s="81" t="str">
        <f t="shared" ca="1" si="388"/>
        <v/>
      </c>
      <c r="PM33" s="81" t="str">
        <f t="shared" ca="1" si="389"/>
        <v/>
      </c>
      <c r="PN33" s="81" t="str">
        <f t="shared" ca="1" si="390"/>
        <v/>
      </c>
      <c r="PO33" s="81" t="str">
        <f t="shared" ca="1" si="391"/>
        <v/>
      </c>
      <c r="PP33" s="81" t="str">
        <f t="shared" ca="1" si="392"/>
        <v/>
      </c>
      <c r="PQ33" s="81" t="str">
        <f t="shared" ca="1" si="393"/>
        <v/>
      </c>
      <c r="PR33" s="81" t="str">
        <f t="shared" ca="1" si="394"/>
        <v/>
      </c>
      <c r="PS33" s="81" t="str">
        <f t="shared" ca="1" si="395"/>
        <v/>
      </c>
      <c r="PT33" s="51" t="str">
        <f t="shared" ca="1" si="396"/>
        <v/>
      </c>
      <c r="PU33" s="80" t="str">
        <f t="shared" ca="1" si="397"/>
        <v/>
      </c>
      <c r="PV33" s="82" t="str">
        <f t="shared" ca="1" si="398"/>
        <v/>
      </c>
      <c r="PW33" s="83" t="str">
        <f t="shared" ca="1" si="399"/>
        <v/>
      </c>
      <c r="PX33" s="79" t="str">
        <f t="shared" ca="1" si="820"/>
        <v/>
      </c>
      <c r="PY33" s="50" t="str">
        <f t="shared" ref="PY33" ca="1" si="1073">IFERROR((VLOOKUP($B33,INDIRECT("'"&amp;TEXT(PX$5,"dd-mm-yy")&amp;"'!$B$8:$AI$1000"),13,0)=$G$6)*1,"")</f>
        <v/>
      </c>
      <c r="PZ33" s="81" t="str">
        <f t="shared" ca="1" si="401"/>
        <v/>
      </c>
      <c r="QA33" s="81" t="str">
        <f t="shared" ca="1" si="402"/>
        <v/>
      </c>
      <c r="QB33" s="81" t="str">
        <f t="shared" ca="1" si="403"/>
        <v/>
      </c>
      <c r="QC33" s="81" t="str">
        <f t="shared" ca="1" si="404"/>
        <v/>
      </c>
      <c r="QD33" s="81" t="str">
        <f t="shared" ca="1" si="405"/>
        <v/>
      </c>
      <c r="QE33" s="81" t="str">
        <f t="shared" ca="1" si="406"/>
        <v/>
      </c>
      <c r="QF33" s="81" t="str">
        <f t="shared" ca="1" si="407"/>
        <v/>
      </c>
      <c r="QG33" s="81" t="str">
        <f t="shared" ca="1" si="408"/>
        <v/>
      </c>
      <c r="QH33" s="51" t="str">
        <f t="shared" ca="1" si="409"/>
        <v/>
      </c>
      <c r="QI33" s="80" t="str">
        <f t="shared" ca="1" si="410"/>
        <v/>
      </c>
      <c r="QJ33" s="82" t="str">
        <f t="shared" ca="1" si="411"/>
        <v/>
      </c>
      <c r="QK33" s="83" t="str">
        <f t="shared" ca="1" si="412"/>
        <v/>
      </c>
    </row>
    <row r="34" spans="2:453" ht="14.45" customHeight="1" x14ac:dyDescent="0.3">
      <c r="B34" s="72" t="str">
        <f>Colaboradores!B32</f>
        <v>3203</v>
      </c>
      <c r="C34" s="71" t="str">
        <f>Colaboradores!C32</f>
        <v>Hernández Estrada, Ricardo</v>
      </c>
      <c r="D34" s="90">
        <f t="shared" ca="1" si="0"/>
        <v>0</v>
      </c>
      <c r="E34" s="91">
        <f t="shared" ca="1" si="1"/>
        <v>0</v>
      </c>
      <c r="F34" s="54" t="str">
        <f t="shared" ca="1" si="790"/>
        <v/>
      </c>
      <c r="G34" s="52" t="str">
        <f t="shared" ca="1" si="790"/>
        <v/>
      </c>
      <c r="H34" s="81" t="str">
        <f t="shared" ca="1" si="790"/>
        <v/>
      </c>
      <c r="I34" s="81" t="str">
        <f t="shared" ca="1" si="790"/>
        <v/>
      </c>
      <c r="J34" s="81" t="str">
        <f t="shared" ca="1" si="790"/>
        <v/>
      </c>
      <c r="K34" s="81" t="str">
        <f t="shared" ca="1" si="790"/>
        <v/>
      </c>
      <c r="L34" s="81" t="str">
        <f t="shared" ca="1" si="790"/>
        <v/>
      </c>
      <c r="M34" s="81" t="str">
        <f t="shared" ca="1" si="790"/>
        <v/>
      </c>
      <c r="N34" s="81" t="str">
        <f t="shared" ca="1" si="790"/>
        <v/>
      </c>
      <c r="O34" s="81" t="str">
        <f t="shared" ca="1" si="790"/>
        <v/>
      </c>
      <c r="P34" s="53" t="str">
        <f t="shared" ca="1" si="790"/>
        <v/>
      </c>
      <c r="Q34" s="28" t="str">
        <f t="shared" ca="1" si="790"/>
        <v/>
      </c>
      <c r="R34" s="82" t="str">
        <f t="shared" ca="1" si="790"/>
        <v/>
      </c>
      <c r="S34" s="83" t="str">
        <f t="shared" ca="1" si="790"/>
        <v/>
      </c>
      <c r="T34" s="79" t="str">
        <f t="shared" ca="1" si="3"/>
        <v/>
      </c>
      <c r="U34" s="50" t="str">
        <f t="shared" ca="1" si="4"/>
        <v/>
      </c>
      <c r="V34" s="81" t="str">
        <f t="shared" ca="1" si="5"/>
        <v/>
      </c>
      <c r="W34" s="81" t="str">
        <f t="shared" ca="1" si="6"/>
        <v/>
      </c>
      <c r="X34" s="81" t="str">
        <f t="shared" ca="1" si="7"/>
        <v/>
      </c>
      <c r="Y34" s="81" t="str">
        <f t="shared" ca="1" si="8"/>
        <v/>
      </c>
      <c r="Z34" s="81" t="str">
        <f t="shared" ca="1" si="9"/>
        <v/>
      </c>
      <c r="AA34" s="81" t="str">
        <f t="shared" ca="1" si="10"/>
        <v/>
      </c>
      <c r="AB34" s="81" t="str">
        <f t="shared" ca="1" si="11"/>
        <v/>
      </c>
      <c r="AC34" s="81" t="str">
        <f t="shared" ca="1" si="12"/>
        <v/>
      </c>
      <c r="AD34" s="51" t="str">
        <f t="shared" ca="1" si="13"/>
        <v/>
      </c>
      <c r="AE34" s="80" t="str">
        <f t="shared" ca="1" si="14"/>
        <v/>
      </c>
      <c r="AF34" s="82" t="str">
        <f t="shared" ca="1" si="15"/>
        <v/>
      </c>
      <c r="AG34" s="83" t="str">
        <f t="shared" ca="1" si="16"/>
        <v/>
      </c>
      <c r="AH34" s="79" t="str">
        <f t="shared" ca="1" si="17"/>
        <v/>
      </c>
      <c r="AI34" s="50" t="str">
        <f t="shared" ca="1" si="18"/>
        <v/>
      </c>
      <c r="AJ34" s="81" t="str">
        <f t="shared" ca="1" si="19"/>
        <v/>
      </c>
      <c r="AK34" s="81" t="str">
        <f t="shared" ca="1" si="20"/>
        <v/>
      </c>
      <c r="AL34" s="81" t="str">
        <f t="shared" ca="1" si="21"/>
        <v/>
      </c>
      <c r="AM34" s="81" t="str">
        <f t="shared" ca="1" si="22"/>
        <v/>
      </c>
      <c r="AN34" s="81" t="str">
        <f t="shared" ca="1" si="23"/>
        <v/>
      </c>
      <c r="AO34" s="81" t="str">
        <f t="shared" ca="1" si="24"/>
        <v/>
      </c>
      <c r="AP34" s="81" t="str">
        <f t="shared" ca="1" si="25"/>
        <v/>
      </c>
      <c r="AQ34" s="81" t="str">
        <f t="shared" ca="1" si="26"/>
        <v/>
      </c>
      <c r="AR34" s="51" t="str">
        <f t="shared" ca="1" si="27"/>
        <v/>
      </c>
      <c r="AS34" s="80" t="str">
        <f t="shared" ca="1" si="28"/>
        <v/>
      </c>
      <c r="AT34" s="82" t="str">
        <f t="shared" ca="1" si="29"/>
        <v/>
      </c>
      <c r="AU34" s="83" t="str">
        <f t="shared" ca="1" si="30"/>
        <v/>
      </c>
      <c r="AV34" s="79" t="str">
        <f t="shared" ca="1" si="31"/>
        <v/>
      </c>
      <c r="AW34" s="50" t="str">
        <f t="shared" ca="1" si="32"/>
        <v/>
      </c>
      <c r="AX34" s="81" t="str">
        <f t="shared" ca="1" si="33"/>
        <v/>
      </c>
      <c r="AY34" s="81" t="str">
        <f t="shared" ca="1" si="34"/>
        <v/>
      </c>
      <c r="AZ34" s="81" t="str">
        <f t="shared" ca="1" si="35"/>
        <v/>
      </c>
      <c r="BA34" s="81" t="str">
        <f t="shared" ca="1" si="36"/>
        <v/>
      </c>
      <c r="BB34" s="81" t="str">
        <f t="shared" ca="1" si="37"/>
        <v/>
      </c>
      <c r="BC34" s="81" t="str">
        <f t="shared" ca="1" si="38"/>
        <v/>
      </c>
      <c r="BD34" s="81" t="str">
        <f t="shared" ca="1" si="39"/>
        <v/>
      </c>
      <c r="BE34" s="81" t="str">
        <f t="shared" ca="1" si="40"/>
        <v/>
      </c>
      <c r="BF34" s="51" t="str">
        <f t="shared" ca="1" si="41"/>
        <v/>
      </c>
      <c r="BG34" s="80" t="str">
        <f t="shared" ca="1" si="42"/>
        <v/>
      </c>
      <c r="BH34" s="82" t="str">
        <f t="shared" ca="1" si="43"/>
        <v/>
      </c>
      <c r="BI34" s="83" t="str">
        <f t="shared" ca="1" si="44"/>
        <v/>
      </c>
      <c r="BJ34" s="79" t="str">
        <f t="shared" ca="1" si="791"/>
        <v/>
      </c>
      <c r="BK34" s="50" t="str">
        <f t="shared" ca="1" si="792"/>
        <v/>
      </c>
      <c r="BL34" s="81" t="str">
        <f t="shared" ca="1" si="47"/>
        <v/>
      </c>
      <c r="BM34" s="81" t="str">
        <f t="shared" ca="1" si="48"/>
        <v/>
      </c>
      <c r="BN34" s="81" t="str">
        <f t="shared" ca="1" si="49"/>
        <v/>
      </c>
      <c r="BO34" s="81" t="str">
        <f t="shared" ca="1" si="50"/>
        <v/>
      </c>
      <c r="BP34" s="81" t="str">
        <f t="shared" ca="1" si="51"/>
        <v/>
      </c>
      <c r="BQ34" s="81" t="str">
        <f t="shared" ca="1" si="52"/>
        <v/>
      </c>
      <c r="BR34" s="81" t="str">
        <f t="shared" ca="1" si="53"/>
        <v/>
      </c>
      <c r="BS34" s="81" t="str">
        <f t="shared" ca="1" si="54"/>
        <v/>
      </c>
      <c r="BT34" s="51" t="str">
        <f t="shared" ca="1" si="55"/>
        <v/>
      </c>
      <c r="BU34" s="80" t="str">
        <f t="shared" ca="1" si="56"/>
        <v/>
      </c>
      <c r="BV34" s="82" t="str">
        <f t="shared" ca="1" si="57"/>
        <v/>
      </c>
      <c r="BW34" s="83" t="str">
        <f t="shared" ca="1" si="58"/>
        <v/>
      </c>
      <c r="BX34" s="79" t="str">
        <f t="shared" ca="1" si="791"/>
        <v/>
      </c>
      <c r="BY34" s="50" t="str">
        <f t="shared" ca="1" si="792"/>
        <v/>
      </c>
      <c r="BZ34" s="81" t="str">
        <f t="shared" ca="1" si="59"/>
        <v/>
      </c>
      <c r="CA34" s="81" t="str">
        <f t="shared" ca="1" si="60"/>
        <v/>
      </c>
      <c r="CB34" s="81" t="str">
        <f t="shared" ca="1" si="61"/>
        <v/>
      </c>
      <c r="CC34" s="81" t="str">
        <f t="shared" ca="1" si="62"/>
        <v/>
      </c>
      <c r="CD34" s="81" t="str">
        <f t="shared" ca="1" si="63"/>
        <v/>
      </c>
      <c r="CE34" s="81" t="str">
        <f t="shared" ca="1" si="64"/>
        <v/>
      </c>
      <c r="CF34" s="81" t="str">
        <f t="shared" ca="1" si="65"/>
        <v/>
      </c>
      <c r="CG34" s="81" t="str">
        <f t="shared" ca="1" si="66"/>
        <v/>
      </c>
      <c r="CH34" s="51" t="str">
        <f t="shared" ca="1" si="67"/>
        <v/>
      </c>
      <c r="CI34" s="80" t="str">
        <f t="shared" ca="1" si="68"/>
        <v/>
      </c>
      <c r="CJ34" s="82" t="str">
        <f t="shared" ca="1" si="69"/>
        <v/>
      </c>
      <c r="CK34" s="83" t="str">
        <f t="shared" ca="1" si="70"/>
        <v/>
      </c>
      <c r="CL34" s="79" t="str">
        <f t="shared" ca="1" si="791"/>
        <v/>
      </c>
      <c r="CM34" s="50" t="str">
        <f t="shared" ca="1" si="792"/>
        <v/>
      </c>
      <c r="CN34" s="81" t="str">
        <f t="shared" ca="1" si="71"/>
        <v/>
      </c>
      <c r="CO34" s="81" t="str">
        <f t="shared" ca="1" si="72"/>
        <v/>
      </c>
      <c r="CP34" s="81" t="str">
        <f t="shared" ca="1" si="73"/>
        <v/>
      </c>
      <c r="CQ34" s="81" t="str">
        <f t="shared" ca="1" si="74"/>
        <v/>
      </c>
      <c r="CR34" s="81" t="str">
        <f t="shared" ca="1" si="75"/>
        <v/>
      </c>
      <c r="CS34" s="81" t="str">
        <f t="shared" ca="1" si="76"/>
        <v/>
      </c>
      <c r="CT34" s="81" t="str">
        <f t="shared" ca="1" si="77"/>
        <v/>
      </c>
      <c r="CU34" s="81" t="str">
        <f t="shared" ca="1" si="78"/>
        <v/>
      </c>
      <c r="CV34" s="51" t="str">
        <f t="shared" ca="1" si="79"/>
        <v/>
      </c>
      <c r="CW34" s="80" t="str">
        <f t="shared" ca="1" si="80"/>
        <v/>
      </c>
      <c r="CX34" s="82" t="str">
        <f t="shared" ca="1" si="81"/>
        <v/>
      </c>
      <c r="CY34" s="83" t="str">
        <f t="shared" ca="1" si="82"/>
        <v/>
      </c>
      <c r="CZ34" s="79" t="str">
        <f t="shared" ca="1" si="794"/>
        <v/>
      </c>
      <c r="DA34" s="50" t="str">
        <f t="shared" ref="DA34" ca="1" si="1074">IFERROR((VLOOKUP($B34,INDIRECT("'"&amp;TEXT(CZ$5,"dd-mm-yy")&amp;"'!$B$8:$AI$1000"),13,0)=$G$6)*1,"")</f>
        <v/>
      </c>
      <c r="DB34" s="81" t="str">
        <f t="shared" ca="1" si="84"/>
        <v/>
      </c>
      <c r="DC34" s="81" t="str">
        <f t="shared" ca="1" si="85"/>
        <v/>
      </c>
      <c r="DD34" s="81" t="str">
        <f t="shared" ca="1" si="86"/>
        <v/>
      </c>
      <c r="DE34" s="81" t="str">
        <f t="shared" ca="1" si="87"/>
        <v/>
      </c>
      <c r="DF34" s="81" t="str">
        <f t="shared" ca="1" si="88"/>
        <v/>
      </c>
      <c r="DG34" s="81" t="str">
        <f t="shared" ca="1" si="89"/>
        <v/>
      </c>
      <c r="DH34" s="81" t="str">
        <f t="shared" ca="1" si="90"/>
        <v/>
      </c>
      <c r="DI34" s="81" t="str">
        <f t="shared" ca="1" si="91"/>
        <v/>
      </c>
      <c r="DJ34" s="51" t="str">
        <f t="shared" ca="1" si="92"/>
        <v/>
      </c>
      <c r="DK34" s="80" t="str">
        <f t="shared" ca="1" si="93"/>
        <v/>
      </c>
      <c r="DL34" s="82" t="str">
        <f t="shared" ca="1" si="94"/>
        <v/>
      </c>
      <c r="DM34" s="83" t="str">
        <f t="shared" ca="1" si="95"/>
        <v/>
      </c>
      <c r="DN34" s="79" t="str">
        <f t="shared" ca="1" si="794"/>
        <v/>
      </c>
      <c r="DO34" s="50" t="str">
        <f t="shared" ref="DO34" ca="1" si="1075">IFERROR((VLOOKUP($B34,INDIRECT("'"&amp;TEXT(DN$5,"dd-mm-yy")&amp;"'!$B$8:$AI$1000"),13,0)=$G$6)*1,"")</f>
        <v/>
      </c>
      <c r="DP34" s="81" t="str">
        <f t="shared" ca="1" si="98"/>
        <v/>
      </c>
      <c r="DQ34" s="81" t="str">
        <f t="shared" ca="1" si="99"/>
        <v/>
      </c>
      <c r="DR34" s="81" t="str">
        <f t="shared" ca="1" si="100"/>
        <v/>
      </c>
      <c r="DS34" s="81" t="str">
        <f t="shared" ca="1" si="101"/>
        <v/>
      </c>
      <c r="DT34" s="81" t="str">
        <f t="shared" ca="1" si="102"/>
        <v/>
      </c>
      <c r="DU34" s="81" t="str">
        <f t="shared" ca="1" si="103"/>
        <v/>
      </c>
      <c r="DV34" s="81" t="str">
        <f t="shared" ca="1" si="104"/>
        <v/>
      </c>
      <c r="DW34" s="81" t="str">
        <f t="shared" ca="1" si="105"/>
        <v/>
      </c>
      <c r="DX34" s="51" t="str">
        <f t="shared" ca="1" si="106"/>
        <v/>
      </c>
      <c r="DY34" s="80" t="str">
        <f t="shared" ca="1" si="107"/>
        <v/>
      </c>
      <c r="DZ34" s="82" t="str">
        <f t="shared" ca="1" si="108"/>
        <v/>
      </c>
      <c r="EA34" s="83" t="str">
        <f t="shared" ca="1" si="109"/>
        <v/>
      </c>
      <c r="EB34" s="79" t="str">
        <f t="shared" ca="1" si="794"/>
        <v/>
      </c>
      <c r="EC34" s="50" t="str">
        <f t="shared" ref="EC34" ca="1" si="1076">IFERROR((VLOOKUP($B34,INDIRECT("'"&amp;TEXT(EB$5,"dd-mm-yy")&amp;"'!$B$8:$AI$1000"),13,0)=$G$6)*1,"")</f>
        <v/>
      </c>
      <c r="ED34" s="81" t="str">
        <f t="shared" ca="1" si="111"/>
        <v/>
      </c>
      <c r="EE34" s="81" t="str">
        <f t="shared" ca="1" si="112"/>
        <v/>
      </c>
      <c r="EF34" s="81" t="str">
        <f t="shared" ca="1" si="113"/>
        <v/>
      </c>
      <c r="EG34" s="81" t="str">
        <f t="shared" ca="1" si="114"/>
        <v/>
      </c>
      <c r="EH34" s="81" t="str">
        <f t="shared" ca="1" si="115"/>
        <v/>
      </c>
      <c r="EI34" s="81" t="str">
        <f t="shared" ca="1" si="116"/>
        <v/>
      </c>
      <c r="EJ34" s="81" t="str">
        <f t="shared" ca="1" si="117"/>
        <v/>
      </c>
      <c r="EK34" s="81" t="str">
        <f t="shared" ca="1" si="118"/>
        <v/>
      </c>
      <c r="EL34" s="51" t="str">
        <f t="shared" ca="1" si="119"/>
        <v/>
      </c>
      <c r="EM34" s="80" t="str">
        <f t="shared" ca="1" si="120"/>
        <v/>
      </c>
      <c r="EN34" s="82" t="str">
        <f t="shared" ca="1" si="121"/>
        <v/>
      </c>
      <c r="EO34" s="83" t="str">
        <f t="shared" ca="1" si="122"/>
        <v/>
      </c>
      <c r="EP34" s="79" t="str">
        <f t="shared" ca="1" si="794"/>
        <v/>
      </c>
      <c r="EQ34" s="50" t="str">
        <f t="shared" ref="EQ34" ca="1" si="1077">IFERROR((VLOOKUP($B34,INDIRECT("'"&amp;TEXT(EP$5,"dd-mm-yy")&amp;"'!$B$8:$AI$1000"),13,0)=$G$6)*1,"")</f>
        <v/>
      </c>
      <c r="ER34" s="81" t="str">
        <f t="shared" ca="1" si="124"/>
        <v/>
      </c>
      <c r="ES34" s="81" t="str">
        <f t="shared" ca="1" si="125"/>
        <v/>
      </c>
      <c r="ET34" s="81" t="str">
        <f t="shared" ca="1" si="126"/>
        <v/>
      </c>
      <c r="EU34" s="81" t="str">
        <f t="shared" ca="1" si="127"/>
        <v/>
      </c>
      <c r="EV34" s="81" t="str">
        <f t="shared" ca="1" si="128"/>
        <v/>
      </c>
      <c r="EW34" s="81" t="str">
        <f t="shared" ca="1" si="129"/>
        <v/>
      </c>
      <c r="EX34" s="81" t="str">
        <f t="shared" ca="1" si="130"/>
        <v/>
      </c>
      <c r="EY34" s="81" t="str">
        <f t="shared" ca="1" si="131"/>
        <v/>
      </c>
      <c r="EZ34" s="51" t="str">
        <f t="shared" ca="1" si="132"/>
        <v/>
      </c>
      <c r="FA34" s="80" t="str">
        <f t="shared" ca="1" si="133"/>
        <v/>
      </c>
      <c r="FB34" s="82" t="str">
        <f t="shared" ca="1" si="134"/>
        <v/>
      </c>
      <c r="FC34" s="83" t="str">
        <f t="shared" ca="1" si="135"/>
        <v/>
      </c>
      <c r="FD34" s="79" t="str">
        <f t="shared" ca="1" si="826"/>
        <v/>
      </c>
      <c r="FE34" s="50" t="str">
        <f t="shared" ref="FE34" ca="1" si="1078">IFERROR((VLOOKUP($B34,INDIRECT("'"&amp;TEXT(FD$5,"dd-mm-yy")&amp;"'!$B$8:$AI$1000"),13,0)=$G$6)*1,"")</f>
        <v/>
      </c>
      <c r="FF34" s="81" t="str">
        <f t="shared" ca="1" si="137"/>
        <v/>
      </c>
      <c r="FG34" s="81" t="str">
        <f t="shared" ca="1" si="138"/>
        <v/>
      </c>
      <c r="FH34" s="81" t="str">
        <f t="shared" ca="1" si="139"/>
        <v/>
      </c>
      <c r="FI34" s="81" t="str">
        <f t="shared" ca="1" si="140"/>
        <v/>
      </c>
      <c r="FJ34" s="81" t="str">
        <f t="shared" ca="1" si="141"/>
        <v/>
      </c>
      <c r="FK34" s="81" t="str">
        <f t="shared" ca="1" si="142"/>
        <v/>
      </c>
      <c r="FL34" s="81" t="str">
        <f t="shared" ca="1" si="143"/>
        <v/>
      </c>
      <c r="FM34" s="81" t="str">
        <f t="shared" ca="1" si="144"/>
        <v/>
      </c>
      <c r="FN34" s="51" t="str">
        <f t="shared" ca="1" si="145"/>
        <v/>
      </c>
      <c r="FO34" s="80" t="str">
        <f t="shared" ca="1" si="146"/>
        <v/>
      </c>
      <c r="FP34" s="82" t="str">
        <f t="shared" ca="1" si="147"/>
        <v/>
      </c>
      <c r="FQ34" s="83" t="str">
        <f t="shared" ca="1" si="148"/>
        <v/>
      </c>
      <c r="FR34" s="79" t="str">
        <f t="shared" ca="1" si="826"/>
        <v/>
      </c>
      <c r="FS34" s="50" t="str">
        <f t="shared" ref="FS34" ca="1" si="1079">IFERROR((VLOOKUP($B34,INDIRECT("'"&amp;TEXT(FR$5,"dd-mm-yy")&amp;"'!$B$8:$AI$1000"),13,0)=$G$6)*1,"")</f>
        <v/>
      </c>
      <c r="FT34" s="81" t="str">
        <f t="shared" ca="1" si="151"/>
        <v/>
      </c>
      <c r="FU34" s="81" t="str">
        <f t="shared" ca="1" si="152"/>
        <v/>
      </c>
      <c r="FV34" s="81" t="str">
        <f t="shared" ca="1" si="153"/>
        <v/>
      </c>
      <c r="FW34" s="81" t="str">
        <f t="shared" ca="1" si="154"/>
        <v/>
      </c>
      <c r="FX34" s="81" t="str">
        <f t="shared" ca="1" si="155"/>
        <v/>
      </c>
      <c r="FY34" s="81" t="str">
        <f t="shared" ca="1" si="156"/>
        <v/>
      </c>
      <c r="FZ34" s="81" t="str">
        <f t="shared" ca="1" si="157"/>
        <v/>
      </c>
      <c r="GA34" s="81" t="str">
        <f t="shared" ca="1" si="158"/>
        <v/>
      </c>
      <c r="GB34" s="51" t="str">
        <f t="shared" ca="1" si="159"/>
        <v/>
      </c>
      <c r="GC34" s="80" t="str">
        <f t="shared" ca="1" si="160"/>
        <v/>
      </c>
      <c r="GD34" s="82" t="str">
        <f t="shared" ca="1" si="161"/>
        <v/>
      </c>
      <c r="GE34" s="83" t="str">
        <f t="shared" ca="1" si="162"/>
        <v/>
      </c>
      <c r="GF34" s="79" t="str">
        <f t="shared" ca="1" si="826"/>
        <v/>
      </c>
      <c r="GG34" s="50" t="str">
        <f t="shared" ref="GG34" ca="1" si="1080">IFERROR((VLOOKUP($B34,INDIRECT("'"&amp;TEXT(GF$5,"dd-mm-yy")&amp;"'!$B$8:$AI$1000"),13,0)=$G$6)*1,"")</f>
        <v/>
      </c>
      <c r="GH34" s="81" t="str">
        <f t="shared" ca="1" si="164"/>
        <v/>
      </c>
      <c r="GI34" s="81" t="str">
        <f t="shared" ca="1" si="165"/>
        <v/>
      </c>
      <c r="GJ34" s="81" t="str">
        <f t="shared" ca="1" si="166"/>
        <v/>
      </c>
      <c r="GK34" s="81" t="str">
        <f t="shared" ca="1" si="167"/>
        <v/>
      </c>
      <c r="GL34" s="81" t="str">
        <f t="shared" ca="1" si="168"/>
        <v/>
      </c>
      <c r="GM34" s="81" t="str">
        <f t="shared" ca="1" si="169"/>
        <v/>
      </c>
      <c r="GN34" s="81" t="str">
        <f t="shared" ca="1" si="170"/>
        <v/>
      </c>
      <c r="GO34" s="81" t="str">
        <f t="shared" ca="1" si="171"/>
        <v/>
      </c>
      <c r="GP34" s="51" t="str">
        <f t="shared" ca="1" si="172"/>
        <v/>
      </c>
      <c r="GQ34" s="80" t="str">
        <f t="shared" ca="1" si="173"/>
        <v/>
      </c>
      <c r="GR34" s="82" t="str">
        <f t="shared" ca="1" si="174"/>
        <v/>
      </c>
      <c r="GS34" s="83" t="str">
        <f t="shared" ca="1" si="175"/>
        <v/>
      </c>
      <c r="GT34" s="79" t="str">
        <f t="shared" ca="1" si="826"/>
        <v/>
      </c>
      <c r="GU34" s="50" t="str">
        <f t="shared" ref="GU34" ca="1" si="1081">IFERROR((VLOOKUP($B34,INDIRECT("'"&amp;TEXT(GT$5,"dd-mm-yy")&amp;"'!$B$8:$AI$1000"),13,0)=$G$6)*1,"")</f>
        <v/>
      </c>
      <c r="GV34" s="81" t="str">
        <f t="shared" ca="1" si="177"/>
        <v/>
      </c>
      <c r="GW34" s="81" t="str">
        <f t="shared" ca="1" si="178"/>
        <v/>
      </c>
      <c r="GX34" s="81" t="str">
        <f t="shared" ca="1" si="179"/>
        <v/>
      </c>
      <c r="GY34" s="81" t="str">
        <f t="shared" ca="1" si="180"/>
        <v/>
      </c>
      <c r="GZ34" s="81" t="str">
        <f t="shared" ca="1" si="181"/>
        <v/>
      </c>
      <c r="HA34" s="81" t="str">
        <f t="shared" ca="1" si="182"/>
        <v/>
      </c>
      <c r="HB34" s="81" t="str">
        <f t="shared" ca="1" si="183"/>
        <v/>
      </c>
      <c r="HC34" s="81" t="str">
        <f t="shared" ca="1" si="184"/>
        <v/>
      </c>
      <c r="HD34" s="51" t="str">
        <f t="shared" ca="1" si="185"/>
        <v/>
      </c>
      <c r="HE34" s="80" t="str">
        <f t="shared" ca="1" si="186"/>
        <v/>
      </c>
      <c r="HF34" s="82" t="str">
        <f t="shared" ca="1" si="187"/>
        <v/>
      </c>
      <c r="HG34" s="83" t="str">
        <f t="shared" ca="1" si="188"/>
        <v/>
      </c>
      <c r="HH34" s="79" t="str">
        <f t="shared" ca="1" si="826"/>
        <v/>
      </c>
      <c r="HI34" s="50" t="str">
        <f t="shared" ref="HI34" ca="1" si="1082">IFERROR((VLOOKUP($B34,INDIRECT("'"&amp;TEXT(HH$5,"dd-mm-yy")&amp;"'!$B$8:$AI$1000"),13,0)=$G$6)*1,"")</f>
        <v/>
      </c>
      <c r="HJ34" s="81" t="str">
        <f t="shared" ca="1" si="190"/>
        <v/>
      </c>
      <c r="HK34" s="81" t="str">
        <f t="shared" ca="1" si="191"/>
        <v/>
      </c>
      <c r="HL34" s="81" t="str">
        <f t="shared" ca="1" si="192"/>
        <v/>
      </c>
      <c r="HM34" s="81" t="str">
        <f t="shared" ca="1" si="193"/>
        <v/>
      </c>
      <c r="HN34" s="81" t="str">
        <f t="shared" ca="1" si="194"/>
        <v/>
      </c>
      <c r="HO34" s="81" t="str">
        <f t="shared" ca="1" si="195"/>
        <v/>
      </c>
      <c r="HP34" s="81" t="str">
        <f t="shared" ca="1" si="196"/>
        <v/>
      </c>
      <c r="HQ34" s="81" t="str">
        <f t="shared" ca="1" si="197"/>
        <v/>
      </c>
      <c r="HR34" s="51" t="str">
        <f t="shared" ca="1" si="198"/>
        <v/>
      </c>
      <c r="HS34" s="80" t="str">
        <f t="shared" ca="1" si="199"/>
        <v/>
      </c>
      <c r="HT34" s="82" t="str">
        <f t="shared" ca="1" si="200"/>
        <v/>
      </c>
      <c r="HU34" s="83" t="str">
        <f t="shared" ca="1" si="201"/>
        <v/>
      </c>
      <c r="HV34" s="79" t="str">
        <f t="shared" ca="1" si="803"/>
        <v/>
      </c>
      <c r="HW34" s="50" t="str">
        <f t="shared" ref="HW34" ca="1" si="1083">IFERROR((VLOOKUP($B34,INDIRECT("'"&amp;TEXT(HV$5,"dd-mm-yy")&amp;"'!$B$8:$AI$1000"),13,0)=$G$6)*1,"")</f>
        <v/>
      </c>
      <c r="HX34" s="81" t="str">
        <f t="shared" ca="1" si="203"/>
        <v/>
      </c>
      <c r="HY34" s="81" t="str">
        <f t="shared" ca="1" si="204"/>
        <v/>
      </c>
      <c r="HZ34" s="81" t="str">
        <f t="shared" ca="1" si="205"/>
        <v/>
      </c>
      <c r="IA34" s="81" t="str">
        <f t="shared" ca="1" si="206"/>
        <v/>
      </c>
      <c r="IB34" s="81" t="str">
        <f t="shared" ca="1" si="207"/>
        <v/>
      </c>
      <c r="IC34" s="81" t="str">
        <f t="shared" ca="1" si="208"/>
        <v/>
      </c>
      <c r="ID34" s="81" t="str">
        <f t="shared" ca="1" si="209"/>
        <v/>
      </c>
      <c r="IE34" s="81" t="str">
        <f t="shared" ca="1" si="210"/>
        <v/>
      </c>
      <c r="IF34" s="51" t="str">
        <f t="shared" ca="1" si="211"/>
        <v/>
      </c>
      <c r="IG34" s="80" t="str">
        <f t="shared" ca="1" si="212"/>
        <v/>
      </c>
      <c r="IH34" s="82" t="str">
        <f t="shared" ca="1" si="213"/>
        <v/>
      </c>
      <c r="II34" s="83" t="str">
        <f t="shared" ca="1" si="214"/>
        <v/>
      </c>
      <c r="IJ34" s="79" t="str">
        <f t="shared" ca="1" si="803"/>
        <v/>
      </c>
      <c r="IK34" s="50" t="str">
        <f t="shared" ref="IK34" ca="1" si="1084">IFERROR((VLOOKUP($B34,INDIRECT("'"&amp;TEXT(IJ$5,"dd-mm-yy")&amp;"'!$B$8:$AI$1000"),13,0)=$G$6)*1,"")</f>
        <v/>
      </c>
      <c r="IL34" s="81" t="str">
        <f t="shared" ca="1" si="217"/>
        <v/>
      </c>
      <c r="IM34" s="81" t="str">
        <f t="shared" ca="1" si="218"/>
        <v/>
      </c>
      <c r="IN34" s="81" t="str">
        <f t="shared" ca="1" si="219"/>
        <v/>
      </c>
      <c r="IO34" s="81" t="str">
        <f t="shared" ca="1" si="220"/>
        <v/>
      </c>
      <c r="IP34" s="81" t="str">
        <f t="shared" ca="1" si="221"/>
        <v/>
      </c>
      <c r="IQ34" s="81" t="str">
        <f t="shared" ca="1" si="222"/>
        <v/>
      </c>
      <c r="IR34" s="81" t="str">
        <f t="shared" ca="1" si="223"/>
        <v/>
      </c>
      <c r="IS34" s="81" t="str">
        <f t="shared" ca="1" si="224"/>
        <v/>
      </c>
      <c r="IT34" s="51" t="str">
        <f t="shared" ca="1" si="225"/>
        <v/>
      </c>
      <c r="IU34" s="80" t="str">
        <f t="shared" ca="1" si="226"/>
        <v/>
      </c>
      <c r="IV34" s="82" t="str">
        <f t="shared" ca="1" si="227"/>
        <v/>
      </c>
      <c r="IW34" s="83" t="str">
        <f t="shared" ca="1" si="228"/>
        <v/>
      </c>
      <c r="IX34" s="79" t="str">
        <f t="shared" ca="1" si="803"/>
        <v/>
      </c>
      <c r="IY34" s="50" t="str">
        <f t="shared" ref="IY34" ca="1" si="1085">IFERROR((VLOOKUP($B34,INDIRECT("'"&amp;TEXT(IX$5,"dd-mm-yy")&amp;"'!$B$8:$AI$1000"),13,0)=$G$6)*1,"")</f>
        <v/>
      </c>
      <c r="IZ34" s="81" t="str">
        <f t="shared" ca="1" si="230"/>
        <v/>
      </c>
      <c r="JA34" s="81" t="str">
        <f t="shared" ca="1" si="231"/>
        <v/>
      </c>
      <c r="JB34" s="81" t="str">
        <f t="shared" ca="1" si="232"/>
        <v/>
      </c>
      <c r="JC34" s="81" t="str">
        <f t="shared" ca="1" si="233"/>
        <v/>
      </c>
      <c r="JD34" s="81" t="str">
        <f t="shared" ca="1" si="234"/>
        <v/>
      </c>
      <c r="JE34" s="81" t="str">
        <f t="shared" ca="1" si="235"/>
        <v/>
      </c>
      <c r="JF34" s="81" t="str">
        <f t="shared" ca="1" si="236"/>
        <v/>
      </c>
      <c r="JG34" s="81" t="str">
        <f t="shared" ca="1" si="237"/>
        <v/>
      </c>
      <c r="JH34" s="51" t="str">
        <f t="shared" ca="1" si="238"/>
        <v/>
      </c>
      <c r="JI34" s="80" t="str">
        <f t="shared" ca="1" si="239"/>
        <v/>
      </c>
      <c r="JJ34" s="82" t="str">
        <f t="shared" ca="1" si="240"/>
        <v/>
      </c>
      <c r="JK34" s="83" t="str">
        <f t="shared" ca="1" si="241"/>
        <v/>
      </c>
      <c r="JL34" s="79" t="str">
        <f t="shared" ca="1" si="803"/>
        <v/>
      </c>
      <c r="JM34" s="50" t="str">
        <f t="shared" ref="JM34" ca="1" si="1086">IFERROR((VLOOKUP($B34,INDIRECT("'"&amp;TEXT(JL$5,"dd-mm-yy")&amp;"'!$B$8:$AI$1000"),13,0)=$G$6)*1,"")</f>
        <v/>
      </c>
      <c r="JN34" s="81" t="str">
        <f t="shared" ca="1" si="243"/>
        <v/>
      </c>
      <c r="JO34" s="81" t="str">
        <f t="shared" ca="1" si="244"/>
        <v/>
      </c>
      <c r="JP34" s="81" t="str">
        <f t="shared" ca="1" si="245"/>
        <v/>
      </c>
      <c r="JQ34" s="81" t="str">
        <f t="shared" ca="1" si="246"/>
        <v/>
      </c>
      <c r="JR34" s="81" t="str">
        <f t="shared" ca="1" si="247"/>
        <v/>
      </c>
      <c r="JS34" s="81" t="str">
        <f t="shared" ca="1" si="248"/>
        <v/>
      </c>
      <c r="JT34" s="81" t="str">
        <f t="shared" ca="1" si="249"/>
        <v/>
      </c>
      <c r="JU34" s="81" t="str">
        <f t="shared" ca="1" si="250"/>
        <v/>
      </c>
      <c r="JV34" s="51" t="str">
        <f t="shared" ca="1" si="251"/>
        <v/>
      </c>
      <c r="JW34" s="80" t="str">
        <f t="shared" ca="1" si="252"/>
        <v/>
      </c>
      <c r="JX34" s="82" t="str">
        <f t="shared" ca="1" si="253"/>
        <v/>
      </c>
      <c r="JY34" s="83" t="str">
        <f t="shared" ca="1" si="254"/>
        <v/>
      </c>
      <c r="JZ34" s="79" t="str">
        <f t="shared" ca="1" si="803"/>
        <v/>
      </c>
      <c r="KA34" s="50" t="str">
        <f t="shared" ref="KA34" ca="1" si="1087">IFERROR((VLOOKUP($B34,INDIRECT("'"&amp;TEXT(JZ$5,"dd-mm-yy")&amp;"'!$B$8:$AI$1000"),13,0)=$G$6)*1,"")</f>
        <v/>
      </c>
      <c r="KB34" s="81" t="str">
        <f t="shared" ca="1" si="256"/>
        <v/>
      </c>
      <c r="KC34" s="81" t="str">
        <f t="shared" ca="1" si="257"/>
        <v/>
      </c>
      <c r="KD34" s="81" t="str">
        <f t="shared" ca="1" si="258"/>
        <v/>
      </c>
      <c r="KE34" s="81" t="str">
        <f t="shared" ca="1" si="259"/>
        <v/>
      </c>
      <c r="KF34" s="81" t="str">
        <f t="shared" ca="1" si="260"/>
        <v/>
      </c>
      <c r="KG34" s="81" t="str">
        <f t="shared" ca="1" si="261"/>
        <v/>
      </c>
      <c r="KH34" s="81" t="str">
        <f t="shared" ca="1" si="262"/>
        <v/>
      </c>
      <c r="KI34" s="81" t="str">
        <f t="shared" ca="1" si="263"/>
        <v/>
      </c>
      <c r="KJ34" s="51" t="str">
        <f t="shared" ca="1" si="264"/>
        <v/>
      </c>
      <c r="KK34" s="80" t="str">
        <f t="shared" ca="1" si="265"/>
        <v/>
      </c>
      <c r="KL34" s="82" t="str">
        <f t="shared" ca="1" si="266"/>
        <v/>
      </c>
      <c r="KM34" s="83" t="str">
        <f t="shared" ca="1" si="267"/>
        <v/>
      </c>
      <c r="KN34" s="79" t="str">
        <f t="shared" ca="1" si="837"/>
        <v/>
      </c>
      <c r="KO34" s="50" t="str">
        <f t="shared" ref="KO34" ca="1" si="1088">IFERROR((VLOOKUP($B34,INDIRECT("'"&amp;TEXT(KN$5,"dd-mm-yy")&amp;"'!$B$8:$AI$1000"),13,0)=$G$6)*1,"")</f>
        <v/>
      </c>
      <c r="KP34" s="81" t="str">
        <f t="shared" ca="1" si="269"/>
        <v/>
      </c>
      <c r="KQ34" s="81" t="str">
        <f t="shared" ca="1" si="270"/>
        <v/>
      </c>
      <c r="KR34" s="81" t="str">
        <f t="shared" ca="1" si="271"/>
        <v/>
      </c>
      <c r="KS34" s="81" t="str">
        <f t="shared" ca="1" si="272"/>
        <v/>
      </c>
      <c r="KT34" s="81" t="str">
        <f t="shared" ca="1" si="273"/>
        <v/>
      </c>
      <c r="KU34" s="81" t="str">
        <f t="shared" ca="1" si="274"/>
        <v/>
      </c>
      <c r="KV34" s="81" t="str">
        <f t="shared" ca="1" si="275"/>
        <v/>
      </c>
      <c r="KW34" s="81" t="str">
        <f t="shared" ca="1" si="276"/>
        <v/>
      </c>
      <c r="KX34" s="51" t="str">
        <f t="shared" ca="1" si="277"/>
        <v/>
      </c>
      <c r="KY34" s="80" t="str">
        <f t="shared" ca="1" si="278"/>
        <v/>
      </c>
      <c r="KZ34" s="82" t="str">
        <f t="shared" ca="1" si="279"/>
        <v/>
      </c>
      <c r="LA34" s="83" t="str">
        <f t="shared" ca="1" si="280"/>
        <v/>
      </c>
      <c r="LB34" s="79" t="str">
        <f t="shared" ca="1" si="837"/>
        <v/>
      </c>
      <c r="LC34" s="50" t="str">
        <f t="shared" ref="LC34" ca="1" si="1089">IFERROR((VLOOKUP($B34,INDIRECT("'"&amp;TEXT(LB$5,"dd-mm-yy")&amp;"'!$B$8:$AI$1000"),13,0)=$G$6)*1,"")</f>
        <v/>
      </c>
      <c r="LD34" s="81" t="str">
        <f t="shared" ca="1" si="283"/>
        <v/>
      </c>
      <c r="LE34" s="81" t="str">
        <f t="shared" ca="1" si="284"/>
        <v/>
      </c>
      <c r="LF34" s="81" t="str">
        <f t="shared" ca="1" si="285"/>
        <v/>
      </c>
      <c r="LG34" s="81" t="str">
        <f t="shared" ca="1" si="286"/>
        <v/>
      </c>
      <c r="LH34" s="81" t="str">
        <f t="shared" ca="1" si="287"/>
        <v/>
      </c>
      <c r="LI34" s="81" t="str">
        <f t="shared" ca="1" si="288"/>
        <v/>
      </c>
      <c r="LJ34" s="81" t="str">
        <f t="shared" ca="1" si="289"/>
        <v/>
      </c>
      <c r="LK34" s="81" t="str">
        <f t="shared" ca="1" si="290"/>
        <v/>
      </c>
      <c r="LL34" s="51" t="str">
        <f t="shared" ca="1" si="291"/>
        <v/>
      </c>
      <c r="LM34" s="80" t="str">
        <f t="shared" ca="1" si="292"/>
        <v/>
      </c>
      <c r="LN34" s="82" t="str">
        <f t="shared" ca="1" si="293"/>
        <v/>
      </c>
      <c r="LO34" s="83" t="str">
        <f t="shared" ca="1" si="294"/>
        <v/>
      </c>
      <c r="LP34" s="79" t="str">
        <f t="shared" ca="1" si="837"/>
        <v/>
      </c>
      <c r="LQ34" s="50" t="str">
        <f t="shared" ref="LQ34" ca="1" si="1090">IFERROR((VLOOKUP($B34,INDIRECT("'"&amp;TEXT(LP$5,"dd-mm-yy")&amp;"'!$B$8:$AI$1000"),13,0)=$G$6)*1,"")</f>
        <v/>
      </c>
      <c r="LR34" s="81" t="str">
        <f t="shared" ca="1" si="296"/>
        <v/>
      </c>
      <c r="LS34" s="81" t="str">
        <f t="shared" ca="1" si="297"/>
        <v/>
      </c>
      <c r="LT34" s="81" t="str">
        <f t="shared" ca="1" si="298"/>
        <v/>
      </c>
      <c r="LU34" s="81" t="str">
        <f t="shared" ca="1" si="299"/>
        <v/>
      </c>
      <c r="LV34" s="81" t="str">
        <f t="shared" ca="1" si="300"/>
        <v/>
      </c>
      <c r="LW34" s="81" t="str">
        <f t="shared" ca="1" si="301"/>
        <v/>
      </c>
      <c r="LX34" s="81" t="str">
        <f t="shared" ca="1" si="302"/>
        <v/>
      </c>
      <c r="LY34" s="81" t="str">
        <f t="shared" ca="1" si="303"/>
        <v/>
      </c>
      <c r="LZ34" s="51" t="str">
        <f t="shared" ca="1" si="304"/>
        <v/>
      </c>
      <c r="MA34" s="80" t="str">
        <f t="shared" ca="1" si="305"/>
        <v/>
      </c>
      <c r="MB34" s="82" t="str">
        <f t="shared" ca="1" si="306"/>
        <v/>
      </c>
      <c r="MC34" s="83" t="str">
        <f t="shared" ca="1" si="307"/>
        <v/>
      </c>
      <c r="MD34" s="79" t="str">
        <f t="shared" ca="1" si="837"/>
        <v/>
      </c>
      <c r="ME34" s="50" t="str">
        <f t="shared" ref="ME34" ca="1" si="1091">IFERROR((VLOOKUP($B34,INDIRECT("'"&amp;TEXT(MD$5,"dd-mm-yy")&amp;"'!$B$8:$AI$1000"),13,0)=$G$6)*1,"")</f>
        <v/>
      </c>
      <c r="MF34" s="81" t="str">
        <f t="shared" ca="1" si="309"/>
        <v/>
      </c>
      <c r="MG34" s="81" t="str">
        <f t="shared" ca="1" si="310"/>
        <v/>
      </c>
      <c r="MH34" s="81" t="str">
        <f t="shared" ca="1" si="311"/>
        <v/>
      </c>
      <c r="MI34" s="81" t="str">
        <f t="shared" ca="1" si="312"/>
        <v/>
      </c>
      <c r="MJ34" s="81" t="str">
        <f t="shared" ca="1" si="313"/>
        <v/>
      </c>
      <c r="MK34" s="81" t="str">
        <f t="shared" ca="1" si="314"/>
        <v/>
      </c>
      <c r="ML34" s="81" t="str">
        <f t="shared" ca="1" si="315"/>
        <v/>
      </c>
      <c r="MM34" s="81" t="str">
        <f t="shared" ca="1" si="316"/>
        <v/>
      </c>
      <c r="MN34" s="51" t="str">
        <f t="shared" ca="1" si="317"/>
        <v/>
      </c>
      <c r="MO34" s="80" t="str">
        <f t="shared" ca="1" si="318"/>
        <v/>
      </c>
      <c r="MP34" s="82" t="str">
        <f t="shared" ca="1" si="319"/>
        <v/>
      </c>
      <c r="MQ34" s="83" t="str">
        <f t="shared" ca="1" si="320"/>
        <v/>
      </c>
      <c r="MR34" s="79" t="str">
        <f t="shared" ca="1" si="837"/>
        <v/>
      </c>
      <c r="MS34" s="50" t="str">
        <f t="shared" ref="MS34" ca="1" si="1092">IFERROR((VLOOKUP($B34,INDIRECT("'"&amp;TEXT(MR$5,"dd-mm-yy")&amp;"'!$B$8:$AI$1000"),13,0)=$G$6)*1,"")</f>
        <v/>
      </c>
      <c r="MT34" s="81" t="str">
        <f t="shared" ca="1" si="322"/>
        <v/>
      </c>
      <c r="MU34" s="81" t="str">
        <f t="shared" ca="1" si="323"/>
        <v/>
      </c>
      <c r="MV34" s="81" t="str">
        <f t="shared" ca="1" si="324"/>
        <v/>
      </c>
      <c r="MW34" s="81" t="str">
        <f t="shared" ca="1" si="325"/>
        <v/>
      </c>
      <c r="MX34" s="81" t="str">
        <f t="shared" ca="1" si="326"/>
        <v/>
      </c>
      <c r="MY34" s="81" t="str">
        <f t="shared" ca="1" si="327"/>
        <v/>
      </c>
      <c r="MZ34" s="81" t="str">
        <f t="shared" ca="1" si="328"/>
        <v/>
      </c>
      <c r="NA34" s="81" t="str">
        <f t="shared" ca="1" si="329"/>
        <v/>
      </c>
      <c r="NB34" s="51" t="str">
        <f t="shared" ca="1" si="330"/>
        <v/>
      </c>
      <c r="NC34" s="80" t="str">
        <f t="shared" ca="1" si="331"/>
        <v/>
      </c>
      <c r="ND34" s="82" t="str">
        <f t="shared" ca="1" si="332"/>
        <v/>
      </c>
      <c r="NE34" s="83" t="str">
        <f t="shared" ca="1" si="333"/>
        <v/>
      </c>
      <c r="NF34" s="79" t="str">
        <f t="shared" ca="1" si="814"/>
        <v/>
      </c>
      <c r="NG34" s="50" t="str">
        <f t="shared" ref="NG34" ca="1" si="1093">IFERROR((VLOOKUP($B34,INDIRECT("'"&amp;TEXT(NF$5,"dd-mm-yy")&amp;"'!$B$8:$AI$1000"),13,0)=$G$6)*1,"")</f>
        <v/>
      </c>
      <c r="NH34" s="81" t="str">
        <f t="shared" ca="1" si="335"/>
        <v/>
      </c>
      <c r="NI34" s="81" t="str">
        <f t="shared" ca="1" si="336"/>
        <v/>
      </c>
      <c r="NJ34" s="81" t="str">
        <f t="shared" ca="1" si="337"/>
        <v/>
      </c>
      <c r="NK34" s="81" t="str">
        <f t="shared" ca="1" si="338"/>
        <v/>
      </c>
      <c r="NL34" s="81" t="str">
        <f t="shared" ca="1" si="339"/>
        <v/>
      </c>
      <c r="NM34" s="81" t="str">
        <f t="shared" ca="1" si="340"/>
        <v/>
      </c>
      <c r="NN34" s="81" t="str">
        <f t="shared" ca="1" si="341"/>
        <v/>
      </c>
      <c r="NO34" s="81" t="str">
        <f t="shared" ca="1" si="342"/>
        <v/>
      </c>
      <c r="NP34" s="51" t="str">
        <f t="shared" ca="1" si="343"/>
        <v/>
      </c>
      <c r="NQ34" s="80" t="str">
        <f t="shared" ca="1" si="344"/>
        <v/>
      </c>
      <c r="NR34" s="82" t="str">
        <f t="shared" ca="1" si="345"/>
        <v/>
      </c>
      <c r="NS34" s="83" t="str">
        <f t="shared" ca="1" si="346"/>
        <v/>
      </c>
      <c r="NT34" s="79" t="str">
        <f t="shared" ca="1" si="814"/>
        <v/>
      </c>
      <c r="NU34" s="50" t="str">
        <f t="shared" ref="NU34" ca="1" si="1094">IFERROR((VLOOKUP($B34,INDIRECT("'"&amp;TEXT(NT$5,"dd-mm-yy")&amp;"'!$B$8:$AI$1000"),13,0)=$G$6)*1,"")</f>
        <v/>
      </c>
      <c r="NV34" s="81" t="str">
        <f t="shared" ca="1" si="349"/>
        <v/>
      </c>
      <c r="NW34" s="81" t="str">
        <f t="shared" ca="1" si="350"/>
        <v/>
      </c>
      <c r="NX34" s="81" t="str">
        <f t="shared" ca="1" si="351"/>
        <v/>
      </c>
      <c r="NY34" s="81" t="str">
        <f t="shared" ca="1" si="352"/>
        <v/>
      </c>
      <c r="NZ34" s="81" t="str">
        <f t="shared" ca="1" si="353"/>
        <v/>
      </c>
      <c r="OA34" s="81" t="str">
        <f t="shared" ca="1" si="354"/>
        <v/>
      </c>
      <c r="OB34" s="81" t="str">
        <f t="shared" ca="1" si="355"/>
        <v/>
      </c>
      <c r="OC34" s="81" t="str">
        <f t="shared" ca="1" si="356"/>
        <v/>
      </c>
      <c r="OD34" s="51" t="str">
        <f t="shared" ca="1" si="357"/>
        <v/>
      </c>
      <c r="OE34" s="80" t="str">
        <f t="shared" ca="1" si="358"/>
        <v/>
      </c>
      <c r="OF34" s="82" t="str">
        <f t="shared" ca="1" si="359"/>
        <v/>
      </c>
      <c r="OG34" s="83" t="str">
        <f t="shared" ca="1" si="360"/>
        <v/>
      </c>
      <c r="OH34" s="79" t="str">
        <f t="shared" ca="1" si="814"/>
        <v/>
      </c>
      <c r="OI34" s="50" t="str">
        <f t="shared" ref="OI34" ca="1" si="1095">IFERROR((VLOOKUP($B34,INDIRECT("'"&amp;TEXT(OH$5,"dd-mm-yy")&amp;"'!$B$8:$AI$1000"),13,0)=$G$6)*1,"")</f>
        <v/>
      </c>
      <c r="OJ34" s="81" t="str">
        <f t="shared" ca="1" si="362"/>
        <v/>
      </c>
      <c r="OK34" s="81" t="str">
        <f t="shared" ca="1" si="363"/>
        <v/>
      </c>
      <c r="OL34" s="81" t="str">
        <f t="shared" ca="1" si="364"/>
        <v/>
      </c>
      <c r="OM34" s="81" t="str">
        <f t="shared" ca="1" si="365"/>
        <v/>
      </c>
      <c r="ON34" s="81" t="str">
        <f t="shared" ca="1" si="366"/>
        <v/>
      </c>
      <c r="OO34" s="81" t="str">
        <f t="shared" ca="1" si="367"/>
        <v/>
      </c>
      <c r="OP34" s="81" t="str">
        <f t="shared" ca="1" si="368"/>
        <v/>
      </c>
      <c r="OQ34" s="81" t="str">
        <f t="shared" ca="1" si="369"/>
        <v/>
      </c>
      <c r="OR34" s="51" t="str">
        <f t="shared" ca="1" si="370"/>
        <v/>
      </c>
      <c r="OS34" s="80" t="str">
        <f t="shared" ca="1" si="371"/>
        <v/>
      </c>
      <c r="OT34" s="82" t="str">
        <f t="shared" ca="1" si="372"/>
        <v/>
      </c>
      <c r="OU34" s="83" t="str">
        <f t="shared" ca="1" si="373"/>
        <v/>
      </c>
      <c r="OV34" s="79" t="str">
        <f t="shared" ca="1" si="814"/>
        <v/>
      </c>
      <c r="OW34" s="50" t="str">
        <f t="shared" ref="OW34" ca="1" si="1096">IFERROR((VLOOKUP($B34,INDIRECT("'"&amp;TEXT(OV$5,"dd-mm-yy")&amp;"'!$B$8:$AI$1000"),13,0)=$G$6)*1,"")</f>
        <v/>
      </c>
      <c r="OX34" s="81" t="str">
        <f t="shared" ca="1" si="375"/>
        <v/>
      </c>
      <c r="OY34" s="81" t="str">
        <f t="shared" ca="1" si="376"/>
        <v/>
      </c>
      <c r="OZ34" s="81" t="str">
        <f t="shared" ca="1" si="377"/>
        <v/>
      </c>
      <c r="PA34" s="81" t="str">
        <f t="shared" ca="1" si="378"/>
        <v/>
      </c>
      <c r="PB34" s="81" t="str">
        <f t="shared" ca="1" si="379"/>
        <v/>
      </c>
      <c r="PC34" s="81" t="str">
        <f t="shared" ca="1" si="380"/>
        <v/>
      </c>
      <c r="PD34" s="81" t="str">
        <f t="shared" ca="1" si="381"/>
        <v/>
      </c>
      <c r="PE34" s="81" t="str">
        <f t="shared" ca="1" si="382"/>
        <v/>
      </c>
      <c r="PF34" s="51" t="str">
        <f t="shared" ca="1" si="383"/>
        <v/>
      </c>
      <c r="PG34" s="80" t="str">
        <f t="shared" ca="1" si="384"/>
        <v/>
      </c>
      <c r="PH34" s="82" t="str">
        <f t="shared" ca="1" si="385"/>
        <v/>
      </c>
      <c r="PI34" s="83" t="str">
        <f t="shared" ca="1" si="386"/>
        <v/>
      </c>
      <c r="PJ34" s="79" t="str">
        <f t="shared" ca="1" si="814"/>
        <v/>
      </c>
      <c r="PK34" s="50" t="str">
        <f t="shared" ref="PK34" ca="1" si="1097">IFERROR((VLOOKUP($B34,INDIRECT("'"&amp;TEXT(PJ$5,"dd-mm-yy")&amp;"'!$B$8:$AI$1000"),13,0)=$G$6)*1,"")</f>
        <v/>
      </c>
      <c r="PL34" s="81" t="str">
        <f t="shared" ca="1" si="388"/>
        <v/>
      </c>
      <c r="PM34" s="81" t="str">
        <f t="shared" ca="1" si="389"/>
        <v/>
      </c>
      <c r="PN34" s="81" t="str">
        <f t="shared" ca="1" si="390"/>
        <v/>
      </c>
      <c r="PO34" s="81" t="str">
        <f t="shared" ca="1" si="391"/>
        <v/>
      </c>
      <c r="PP34" s="81" t="str">
        <f t="shared" ca="1" si="392"/>
        <v/>
      </c>
      <c r="PQ34" s="81" t="str">
        <f t="shared" ca="1" si="393"/>
        <v/>
      </c>
      <c r="PR34" s="81" t="str">
        <f t="shared" ca="1" si="394"/>
        <v/>
      </c>
      <c r="PS34" s="81" t="str">
        <f t="shared" ca="1" si="395"/>
        <v/>
      </c>
      <c r="PT34" s="51" t="str">
        <f t="shared" ca="1" si="396"/>
        <v/>
      </c>
      <c r="PU34" s="80" t="str">
        <f t="shared" ca="1" si="397"/>
        <v/>
      </c>
      <c r="PV34" s="82" t="str">
        <f t="shared" ca="1" si="398"/>
        <v/>
      </c>
      <c r="PW34" s="83" t="str">
        <f t="shared" ca="1" si="399"/>
        <v/>
      </c>
      <c r="PX34" s="79" t="str">
        <f t="shared" ca="1" si="820"/>
        <v/>
      </c>
      <c r="PY34" s="50" t="str">
        <f t="shared" ref="PY34" ca="1" si="1098">IFERROR((VLOOKUP($B34,INDIRECT("'"&amp;TEXT(PX$5,"dd-mm-yy")&amp;"'!$B$8:$AI$1000"),13,0)=$G$6)*1,"")</f>
        <v/>
      </c>
      <c r="PZ34" s="81" t="str">
        <f t="shared" ca="1" si="401"/>
        <v/>
      </c>
      <c r="QA34" s="81" t="str">
        <f t="shared" ca="1" si="402"/>
        <v/>
      </c>
      <c r="QB34" s="81" t="str">
        <f t="shared" ca="1" si="403"/>
        <v/>
      </c>
      <c r="QC34" s="81" t="str">
        <f t="shared" ca="1" si="404"/>
        <v/>
      </c>
      <c r="QD34" s="81" t="str">
        <f t="shared" ca="1" si="405"/>
        <v/>
      </c>
      <c r="QE34" s="81" t="str">
        <f t="shared" ca="1" si="406"/>
        <v/>
      </c>
      <c r="QF34" s="81" t="str">
        <f t="shared" ca="1" si="407"/>
        <v/>
      </c>
      <c r="QG34" s="81" t="str">
        <f t="shared" ca="1" si="408"/>
        <v/>
      </c>
      <c r="QH34" s="51" t="str">
        <f t="shared" ca="1" si="409"/>
        <v/>
      </c>
      <c r="QI34" s="80" t="str">
        <f t="shared" ca="1" si="410"/>
        <v/>
      </c>
      <c r="QJ34" s="82" t="str">
        <f t="shared" ca="1" si="411"/>
        <v/>
      </c>
      <c r="QK34" s="83" t="str">
        <f t="shared" ca="1" si="412"/>
        <v/>
      </c>
    </row>
    <row r="35" spans="2:453" ht="14.45" customHeight="1" x14ac:dyDescent="0.3">
      <c r="B35" s="72" t="str">
        <f>Colaboradores!B33</f>
        <v>9581</v>
      </c>
      <c r="C35" s="71" t="str">
        <f>Colaboradores!C33</f>
        <v>Moreno Valdez, Fernando</v>
      </c>
      <c r="D35" s="90">
        <f t="shared" ca="1" si="0"/>
        <v>0</v>
      </c>
      <c r="E35" s="91">
        <f t="shared" ca="1" si="1"/>
        <v>0</v>
      </c>
      <c r="F35" s="54" t="str">
        <f t="shared" ca="1" si="790"/>
        <v/>
      </c>
      <c r="G35" s="52" t="str">
        <f t="shared" ca="1" si="790"/>
        <v/>
      </c>
      <c r="H35" s="81" t="str">
        <f t="shared" ca="1" si="790"/>
        <v/>
      </c>
      <c r="I35" s="81" t="str">
        <f t="shared" ca="1" si="790"/>
        <v/>
      </c>
      <c r="J35" s="81" t="str">
        <f t="shared" ca="1" si="790"/>
        <v/>
      </c>
      <c r="K35" s="81" t="str">
        <f t="shared" ca="1" si="790"/>
        <v/>
      </c>
      <c r="L35" s="81" t="str">
        <f t="shared" ca="1" si="790"/>
        <v/>
      </c>
      <c r="M35" s="81" t="str">
        <f t="shared" ca="1" si="790"/>
        <v/>
      </c>
      <c r="N35" s="81" t="str">
        <f t="shared" ca="1" si="790"/>
        <v/>
      </c>
      <c r="O35" s="81" t="str">
        <f t="shared" ca="1" si="790"/>
        <v/>
      </c>
      <c r="P35" s="53" t="str">
        <f t="shared" ca="1" si="790"/>
        <v/>
      </c>
      <c r="Q35" s="28" t="str">
        <f t="shared" ca="1" si="790"/>
        <v/>
      </c>
      <c r="R35" s="82" t="str">
        <f t="shared" ca="1" si="790"/>
        <v/>
      </c>
      <c r="S35" s="83" t="str">
        <f t="shared" ca="1" si="790"/>
        <v/>
      </c>
      <c r="T35" s="79" t="str">
        <f t="shared" ca="1" si="3"/>
        <v/>
      </c>
      <c r="U35" s="50" t="str">
        <f t="shared" ca="1" si="4"/>
        <v/>
      </c>
      <c r="V35" s="81" t="str">
        <f t="shared" ca="1" si="5"/>
        <v/>
      </c>
      <c r="W35" s="81" t="str">
        <f t="shared" ca="1" si="6"/>
        <v/>
      </c>
      <c r="X35" s="81" t="str">
        <f t="shared" ca="1" si="7"/>
        <v/>
      </c>
      <c r="Y35" s="81" t="str">
        <f t="shared" ca="1" si="8"/>
        <v/>
      </c>
      <c r="Z35" s="81" t="str">
        <f t="shared" ca="1" si="9"/>
        <v/>
      </c>
      <c r="AA35" s="81" t="str">
        <f t="shared" ca="1" si="10"/>
        <v/>
      </c>
      <c r="AB35" s="81" t="str">
        <f t="shared" ca="1" si="11"/>
        <v/>
      </c>
      <c r="AC35" s="81" t="str">
        <f t="shared" ca="1" si="12"/>
        <v/>
      </c>
      <c r="AD35" s="51" t="str">
        <f t="shared" ca="1" si="13"/>
        <v/>
      </c>
      <c r="AE35" s="80" t="str">
        <f t="shared" ca="1" si="14"/>
        <v/>
      </c>
      <c r="AF35" s="82" t="str">
        <f t="shared" ca="1" si="15"/>
        <v/>
      </c>
      <c r="AG35" s="83" t="str">
        <f t="shared" ca="1" si="16"/>
        <v/>
      </c>
      <c r="AH35" s="79" t="str">
        <f t="shared" ca="1" si="17"/>
        <v/>
      </c>
      <c r="AI35" s="50" t="str">
        <f t="shared" ca="1" si="18"/>
        <v/>
      </c>
      <c r="AJ35" s="81" t="str">
        <f t="shared" ca="1" si="19"/>
        <v/>
      </c>
      <c r="AK35" s="81" t="str">
        <f t="shared" ca="1" si="20"/>
        <v/>
      </c>
      <c r="AL35" s="81" t="str">
        <f t="shared" ca="1" si="21"/>
        <v/>
      </c>
      <c r="AM35" s="81" t="str">
        <f t="shared" ca="1" si="22"/>
        <v/>
      </c>
      <c r="AN35" s="81" t="str">
        <f t="shared" ca="1" si="23"/>
        <v/>
      </c>
      <c r="AO35" s="81" t="str">
        <f t="shared" ca="1" si="24"/>
        <v/>
      </c>
      <c r="AP35" s="81" t="str">
        <f t="shared" ca="1" si="25"/>
        <v/>
      </c>
      <c r="AQ35" s="81" t="str">
        <f t="shared" ca="1" si="26"/>
        <v/>
      </c>
      <c r="AR35" s="51" t="str">
        <f t="shared" ca="1" si="27"/>
        <v/>
      </c>
      <c r="AS35" s="80" t="str">
        <f t="shared" ca="1" si="28"/>
        <v/>
      </c>
      <c r="AT35" s="82" t="str">
        <f t="shared" ca="1" si="29"/>
        <v/>
      </c>
      <c r="AU35" s="83" t="str">
        <f t="shared" ca="1" si="30"/>
        <v/>
      </c>
      <c r="AV35" s="79" t="str">
        <f t="shared" ca="1" si="31"/>
        <v/>
      </c>
      <c r="AW35" s="50" t="str">
        <f t="shared" ca="1" si="32"/>
        <v/>
      </c>
      <c r="AX35" s="81" t="str">
        <f t="shared" ca="1" si="33"/>
        <v/>
      </c>
      <c r="AY35" s="81" t="str">
        <f t="shared" ca="1" si="34"/>
        <v/>
      </c>
      <c r="AZ35" s="81" t="str">
        <f t="shared" ca="1" si="35"/>
        <v/>
      </c>
      <c r="BA35" s="81" t="str">
        <f t="shared" ca="1" si="36"/>
        <v/>
      </c>
      <c r="BB35" s="81" t="str">
        <f t="shared" ca="1" si="37"/>
        <v/>
      </c>
      <c r="BC35" s="81" t="str">
        <f t="shared" ca="1" si="38"/>
        <v/>
      </c>
      <c r="BD35" s="81" t="str">
        <f t="shared" ca="1" si="39"/>
        <v/>
      </c>
      <c r="BE35" s="81" t="str">
        <f t="shared" ca="1" si="40"/>
        <v/>
      </c>
      <c r="BF35" s="51" t="str">
        <f t="shared" ca="1" si="41"/>
        <v/>
      </c>
      <c r="BG35" s="80" t="str">
        <f t="shared" ca="1" si="42"/>
        <v/>
      </c>
      <c r="BH35" s="82" t="str">
        <f t="shared" ca="1" si="43"/>
        <v/>
      </c>
      <c r="BI35" s="83" t="str">
        <f t="shared" ca="1" si="44"/>
        <v/>
      </c>
      <c r="BJ35" s="79" t="str">
        <f t="shared" ca="1" si="791"/>
        <v/>
      </c>
      <c r="BK35" s="50" t="str">
        <f t="shared" ca="1" si="792"/>
        <v/>
      </c>
      <c r="BL35" s="81" t="str">
        <f t="shared" ca="1" si="47"/>
        <v/>
      </c>
      <c r="BM35" s="81" t="str">
        <f t="shared" ca="1" si="48"/>
        <v/>
      </c>
      <c r="BN35" s="81" t="str">
        <f t="shared" ca="1" si="49"/>
        <v/>
      </c>
      <c r="BO35" s="81" t="str">
        <f t="shared" ca="1" si="50"/>
        <v/>
      </c>
      <c r="BP35" s="81" t="str">
        <f t="shared" ca="1" si="51"/>
        <v/>
      </c>
      <c r="BQ35" s="81" t="str">
        <f t="shared" ca="1" si="52"/>
        <v/>
      </c>
      <c r="BR35" s="81" t="str">
        <f t="shared" ca="1" si="53"/>
        <v/>
      </c>
      <c r="BS35" s="81" t="str">
        <f t="shared" ca="1" si="54"/>
        <v/>
      </c>
      <c r="BT35" s="51" t="str">
        <f t="shared" ca="1" si="55"/>
        <v/>
      </c>
      <c r="BU35" s="80" t="str">
        <f t="shared" ca="1" si="56"/>
        <v/>
      </c>
      <c r="BV35" s="82" t="str">
        <f t="shared" ca="1" si="57"/>
        <v/>
      </c>
      <c r="BW35" s="83" t="str">
        <f t="shared" ca="1" si="58"/>
        <v/>
      </c>
      <c r="BX35" s="79" t="str">
        <f t="shared" ca="1" si="791"/>
        <v/>
      </c>
      <c r="BY35" s="50" t="str">
        <f t="shared" ca="1" si="792"/>
        <v/>
      </c>
      <c r="BZ35" s="81" t="str">
        <f t="shared" ca="1" si="59"/>
        <v/>
      </c>
      <c r="CA35" s="81" t="str">
        <f t="shared" ca="1" si="60"/>
        <v/>
      </c>
      <c r="CB35" s="81" t="str">
        <f t="shared" ca="1" si="61"/>
        <v/>
      </c>
      <c r="CC35" s="81" t="str">
        <f t="shared" ca="1" si="62"/>
        <v/>
      </c>
      <c r="CD35" s="81" t="str">
        <f t="shared" ca="1" si="63"/>
        <v/>
      </c>
      <c r="CE35" s="81" t="str">
        <f t="shared" ca="1" si="64"/>
        <v/>
      </c>
      <c r="CF35" s="81" t="str">
        <f t="shared" ca="1" si="65"/>
        <v/>
      </c>
      <c r="CG35" s="81" t="str">
        <f t="shared" ca="1" si="66"/>
        <v/>
      </c>
      <c r="CH35" s="51" t="str">
        <f t="shared" ca="1" si="67"/>
        <v/>
      </c>
      <c r="CI35" s="80" t="str">
        <f t="shared" ca="1" si="68"/>
        <v/>
      </c>
      <c r="CJ35" s="82" t="str">
        <f t="shared" ca="1" si="69"/>
        <v/>
      </c>
      <c r="CK35" s="83" t="str">
        <f t="shared" ca="1" si="70"/>
        <v/>
      </c>
      <c r="CL35" s="79" t="str">
        <f t="shared" ca="1" si="791"/>
        <v/>
      </c>
      <c r="CM35" s="50" t="str">
        <f t="shared" ca="1" si="792"/>
        <v/>
      </c>
      <c r="CN35" s="81" t="str">
        <f t="shared" ca="1" si="71"/>
        <v/>
      </c>
      <c r="CO35" s="81" t="str">
        <f t="shared" ca="1" si="72"/>
        <v/>
      </c>
      <c r="CP35" s="81" t="str">
        <f t="shared" ca="1" si="73"/>
        <v/>
      </c>
      <c r="CQ35" s="81" t="str">
        <f t="shared" ca="1" si="74"/>
        <v/>
      </c>
      <c r="CR35" s="81" t="str">
        <f t="shared" ca="1" si="75"/>
        <v/>
      </c>
      <c r="CS35" s="81" t="str">
        <f t="shared" ca="1" si="76"/>
        <v/>
      </c>
      <c r="CT35" s="81" t="str">
        <f t="shared" ca="1" si="77"/>
        <v/>
      </c>
      <c r="CU35" s="81" t="str">
        <f t="shared" ca="1" si="78"/>
        <v/>
      </c>
      <c r="CV35" s="51" t="str">
        <f t="shared" ca="1" si="79"/>
        <v/>
      </c>
      <c r="CW35" s="80" t="str">
        <f t="shared" ca="1" si="80"/>
        <v/>
      </c>
      <c r="CX35" s="82" t="str">
        <f t="shared" ca="1" si="81"/>
        <v/>
      </c>
      <c r="CY35" s="83" t="str">
        <f t="shared" ca="1" si="82"/>
        <v/>
      </c>
      <c r="CZ35" s="79" t="str">
        <f t="shared" ca="1" si="794"/>
        <v/>
      </c>
      <c r="DA35" s="50" t="str">
        <f t="shared" ref="DA35" ca="1" si="1099">IFERROR((VLOOKUP($B35,INDIRECT("'"&amp;TEXT(CZ$5,"dd-mm-yy")&amp;"'!$B$8:$AI$1000"),13,0)=$G$6)*1,"")</f>
        <v/>
      </c>
      <c r="DB35" s="81" t="str">
        <f t="shared" ca="1" si="84"/>
        <v/>
      </c>
      <c r="DC35" s="81" t="str">
        <f t="shared" ca="1" si="85"/>
        <v/>
      </c>
      <c r="DD35" s="81" t="str">
        <f t="shared" ca="1" si="86"/>
        <v/>
      </c>
      <c r="DE35" s="81" t="str">
        <f t="shared" ca="1" si="87"/>
        <v/>
      </c>
      <c r="DF35" s="81" t="str">
        <f t="shared" ca="1" si="88"/>
        <v/>
      </c>
      <c r="DG35" s="81" t="str">
        <f t="shared" ca="1" si="89"/>
        <v/>
      </c>
      <c r="DH35" s="81" t="str">
        <f t="shared" ca="1" si="90"/>
        <v/>
      </c>
      <c r="DI35" s="81" t="str">
        <f t="shared" ca="1" si="91"/>
        <v/>
      </c>
      <c r="DJ35" s="51" t="str">
        <f t="shared" ca="1" si="92"/>
        <v/>
      </c>
      <c r="DK35" s="80" t="str">
        <f t="shared" ca="1" si="93"/>
        <v/>
      </c>
      <c r="DL35" s="82" t="str">
        <f t="shared" ca="1" si="94"/>
        <v/>
      </c>
      <c r="DM35" s="83" t="str">
        <f t="shared" ca="1" si="95"/>
        <v/>
      </c>
      <c r="DN35" s="79" t="str">
        <f t="shared" ca="1" si="794"/>
        <v/>
      </c>
      <c r="DO35" s="50" t="str">
        <f t="shared" ref="DO35" ca="1" si="1100">IFERROR((VLOOKUP($B35,INDIRECT("'"&amp;TEXT(DN$5,"dd-mm-yy")&amp;"'!$B$8:$AI$1000"),13,0)=$G$6)*1,"")</f>
        <v/>
      </c>
      <c r="DP35" s="81" t="str">
        <f t="shared" ca="1" si="98"/>
        <v/>
      </c>
      <c r="DQ35" s="81" t="str">
        <f t="shared" ca="1" si="99"/>
        <v/>
      </c>
      <c r="DR35" s="81" t="str">
        <f t="shared" ca="1" si="100"/>
        <v/>
      </c>
      <c r="DS35" s="81" t="str">
        <f t="shared" ca="1" si="101"/>
        <v/>
      </c>
      <c r="DT35" s="81" t="str">
        <f t="shared" ca="1" si="102"/>
        <v/>
      </c>
      <c r="DU35" s="81" t="str">
        <f t="shared" ca="1" si="103"/>
        <v/>
      </c>
      <c r="DV35" s="81" t="str">
        <f t="shared" ca="1" si="104"/>
        <v/>
      </c>
      <c r="DW35" s="81" t="str">
        <f t="shared" ca="1" si="105"/>
        <v/>
      </c>
      <c r="DX35" s="51" t="str">
        <f t="shared" ca="1" si="106"/>
        <v/>
      </c>
      <c r="DY35" s="80" t="str">
        <f t="shared" ca="1" si="107"/>
        <v/>
      </c>
      <c r="DZ35" s="82" t="str">
        <f t="shared" ca="1" si="108"/>
        <v/>
      </c>
      <c r="EA35" s="83" t="str">
        <f t="shared" ca="1" si="109"/>
        <v/>
      </c>
      <c r="EB35" s="79" t="str">
        <f t="shared" ca="1" si="794"/>
        <v/>
      </c>
      <c r="EC35" s="50" t="str">
        <f t="shared" ref="EC35" ca="1" si="1101">IFERROR((VLOOKUP($B35,INDIRECT("'"&amp;TEXT(EB$5,"dd-mm-yy")&amp;"'!$B$8:$AI$1000"),13,0)=$G$6)*1,"")</f>
        <v/>
      </c>
      <c r="ED35" s="81" t="str">
        <f t="shared" ca="1" si="111"/>
        <v/>
      </c>
      <c r="EE35" s="81" t="str">
        <f t="shared" ca="1" si="112"/>
        <v/>
      </c>
      <c r="EF35" s="81" t="str">
        <f t="shared" ca="1" si="113"/>
        <v/>
      </c>
      <c r="EG35" s="81" t="str">
        <f t="shared" ca="1" si="114"/>
        <v/>
      </c>
      <c r="EH35" s="81" t="str">
        <f t="shared" ca="1" si="115"/>
        <v/>
      </c>
      <c r="EI35" s="81" t="str">
        <f t="shared" ca="1" si="116"/>
        <v/>
      </c>
      <c r="EJ35" s="81" t="str">
        <f t="shared" ca="1" si="117"/>
        <v/>
      </c>
      <c r="EK35" s="81" t="str">
        <f t="shared" ca="1" si="118"/>
        <v/>
      </c>
      <c r="EL35" s="51" t="str">
        <f t="shared" ca="1" si="119"/>
        <v/>
      </c>
      <c r="EM35" s="80" t="str">
        <f t="shared" ca="1" si="120"/>
        <v/>
      </c>
      <c r="EN35" s="82" t="str">
        <f t="shared" ca="1" si="121"/>
        <v/>
      </c>
      <c r="EO35" s="83" t="str">
        <f t="shared" ca="1" si="122"/>
        <v/>
      </c>
      <c r="EP35" s="79" t="str">
        <f t="shared" ca="1" si="794"/>
        <v/>
      </c>
      <c r="EQ35" s="50" t="str">
        <f t="shared" ref="EQ35" ca="1" si="1102">IFERROR((VLOOKUP($B35,INDIRECT("'"&amp;TEXT(EP$5,"dd-mm-yy")&amp;"'!$B$8:$AI$1000"),13,0)=$G$6)*1,"")</f>
        <v/>
      </c>
      <c r="ER35" s="81" t="str">
        <f t="shared" ca="1" si="124"/>
        <v/>
      </c>
      <c r="ES35" s="81" t="str">
        <f t="shared" ca="1" si="125"/>
        <v/>
      </c>
      <c r="ET35" s="81" t="str">
        <f t="shared" ca="1" si="126"/>
        <v/>
      </c>
      <c r="EU35" s="81" t="str">
        <f t="shared" ca="1" si="127"/>
        <v/>
      </c>
      <c r="EV35" s="81" t="str">
        <f t="shared" ca="1" si="128"/>
        <v/>
      </c>
      <c r="EW35" s="81" t="str">
        <f t="shared" ca="1" si="129"/>
        <v/>
      </c>
      <c r="EX35" s="81" t="str">
        <f t="shared" ca="1" si="130"/>
        <v/>
      </c>
      <c r="EY35" s="81" t="str">
        <f t="shared" ca="1" si="131"/>
        <v/>
      </c>
      <c r="EZ35" s="51" t="str">
        <f t="shared" ca="1" si="132"/>
        <v/>
      </c>
      <c r="FA35" s="80" t="str">
        <f t="shared" ca="1" si="133"/>
        <v/>
      </c>
      <c r="FB35" s="82" t="str">
        <f t="shared" ca="1" si="134"/>
        <v/>
      </c>
      <c r="FC35" s="83" t="str">
        <f t="shared" ca="1" si="135"/>
        <v/>
      </c>
      <c r="FD35" s="79" t="str">
        <f t="shared" ca="1" si="826"/>
        <v/>
      </c>
      <c r="FE35" s="50" t="str">
        <f t="shared" ref="FE35" ca="1" si="1103">IFERROR((VLOOKUP($B35,INDIRECT("'"&amp;TEXT(FD$5,"dd-mm-yy")&amp;"'!$B$8:$AI$1000"),13,0)=$G$6)*1,"")</f>
        <v/>
      </c>
      <c r="FF35" s="81" t="str">
        <f t="shared" ca="1" si="137"/>
        <v/>
      </c>
      <c r="FG35" s="81" t="str">
        <f t="shared" ca="1" si="138"/>
        <v/>
      </c>
      <c r="FH35" s="81" t="str">
        <f t="shared" ca="1" si="139"/>
        <v/>
      </c>
      <c r="FI35" s="81" t="str">
        <f t="shared" ca="1" si="140"/>
        <v/>
      </c>
      <c r="FJ35" s="81" t="str">
        <f t="shared" ca="1" si="141"/>
        <v/>
      </c>
      <c r="FK35" s="81" t="str">
        <f t="shared" ca="1" si="142"/>
        <v/>
      </c>
      <c r="FL35" s="81" t="str">
        <f t="shared" ca="1" si="143"/>
        <v/>
      </c>
      <c r="FM35" s="81" t="str">
        <f t="shared" ca="1" si="144"/>
        <v/>
      </c>
      <c r="FN35" s="51" t="str">
        <f t="shared" ca="1" si="145"/>
        <v/>
      </c>
      <c r="FO35" s="80" t="str">
        <f t="shared" ca="1" si="146"/>
        <v/>
      </c>
      <c r="FP35" s="82" t="str">
        <f t="shared" ca="1" si="147"/>
        <v/>
      </c>
      <c r="FQ35" s="83" t="str">
        <f t="shared" ca="1" si="148"/>
        <v/>
      </c>
      <c r="FR35" s="79" t="str">
        <f t="shared" ca="1" si="826"/>
        <v/>
      </c>
      <c r="FS35" s="50" t="str">
        <f t="shared" ref="FS35" ca="1" si="1104">IFERROR((VLOOKUP($B35,INDIRECT("'"&amp;TEXT(FR$5,"dd-mm-yy")&amp;"'!$B$8:$AI$1000"),13,0)=$G$6)*1,"")</f>
        <v/>
      </c>
      <c r="FT35" s="81" t="str">
        <f t="shared" ca="1" si="151"/>
        <v/>
      </c>
      <c r="FU35" s="81" t="str">
        <f t="shared" ca="1" si="152"/>
        <v/>
      </c>
      <c r="FV35" s="81" t="str">
        <f t="shared" ca="1" si="153"/>
        <v/>
      </c>
      <c r="FW35" s="81" t="str">
        <f t="shared" ca="1" si="154"/>
        <v/>
      </c>
      <c r="FX35" s="81" t="str">
        <f t="shared" ca="1" si="155"/>
        <v/>
      </c>
      <c r="FY35" s="81" t="str">
        <f t="shared" ca="1" si="156"/>
        <v/>
      </c>
      <c r="FZ35" s="81" t="str">
        <f t="shared" ca="1" si="157"/>
        <v/>
      </c>
      <c r="GA35" s="81" t="str">
        <f t="shared" ca="1" si="158"/>
        <v/>
      </c>
      <c r="GB35" s="51" t="str">
        <f t="shared" ca="1" si="159"/>
        <v/>
      </c>
      <c r="GC35" s="80" t="str">
        <f t="shared" ca="1" si="160"/>
        <v/>
      </c>
      <c r="GD35" s="82" t="str">
        <f t="shared" ca="1" si="161"/>
        <v/>
      </c>
      <c r="GE35" s="83" t="str">
        <f t="shared" ca="1" si="162"/>
        <v/>
      </c>
      <c r="GF35" s="79" t="str">
        <f t="shared" ca="1" si="826"/>
        <v/>
      </c>
      <c r="GG35" s="50" t="str">
        <f t="shared" ref="GG35" ca="1" si="1105">IFERROR((VLOOKUP($B35,INDIRECT("'"&amp;TEXT(GF$5,"dd-mm-yy")&amp;"'!$B$8:$AI$1000"),13,0)=$G$6)*1,"")</f>
        <v/>
      </c>
      <c r="GH35" s="81" t="str">
        <f t="shared" ca="1" si="164"/>
        <v/>
      </c>
      <c r="GI35" s="81" t="str">
        <f t="shared" ca="1" si="165"/>
        <v/>
      </c>
      <c r="GJ35" s="81" t="str">
        <f t="shared" ca="1" si="166"/>
        <v/>
      </c>
      <c r="GK35" s="81" t="str">
        <f t="shared" ca="1" si="167"/>
        <v/>
      </c>
      <c r="GL35" s="81" t="str">
        <f t="shared" ca="1" si="168"/>
        <v/>
      </c>
      <c r="GM35" s="81" t="str">
        <f t="shared" ca="1" si="169"/>
        <v/>
      </c>
      <c r="GN35" s="81" t="str">
        <f t="shared" ca="1" si="170"/>
        <v/>
      </c>
      <c r="GO35" s="81" t="str">
        <f t="shared" ca="1" si="171"/>
        <v/>
      </c>
      <c r="GP35" s="51" t="str">
        <f t="shared" ca="1" si="172"/>
        <v/>
      </c>
      <c r="GQ35" s="80" t="str">
        <f t="shared" ca="1" si="173"/>
        <v/>
      </c>
      <c r="GR35" s="82" t="str">
        <f t="shared" ca="1" si="174"/>
        <v/>
      </c>
      <c r="GS35" s="83" t="str">
        <f t="shared" ca="1" si="175"/>
        <v/>
      </c>
      <c r="GT35" s="79" t="str">
        <f t="shared" ca="1" si="826"/>
        <v/>
      </c>
      <c r="GU35" s="50" t="str">
        <f t="shared" ref="GU35" ca="1" si="1106">IFERROR((VLOOKUP($B35,INDIRECT("'"&amp;TEXT(GT$5,"dd-mm-yy")&amp;"'!$B$8:$AI$1000"),13,0)=$G$6)*1,"")</f>
        <v/>
      </c>
      <c r="GV35" s="81" t="str">
        <f t="shared" ca="1" si="177"/>
        <v/>
      </c>
      <c r="GW35" s="81" t="str">
        <f t="shared" ca="1" si="178"/>
        <v/>
      </c>
      <c r="GX35" s="81" t="str">
        <f t="shared" ca="1" si="179"/>
        <v/>
      </c>
      <c r="GY35" s="81" t="str">
        <f t="shared" ca="1" si="180"/>
        <v/>
      </c>
      <c r="GZ35" s="81" t="str">
        <f t="shared" ca="1" si="181"/>
        <v/>
      </c>
      <c r="HA35" s="81" t="str">
        <f t="shared" ca="1" si="182"/>
        <v/>
      </c>
      <c r="HB35" s="81" t="str">
        <f t="shared" ca="1" si="183"/>
        <v/>
      </c>
      <c r="HC35" s="81" t="str">
        <f t="shared" ca="1" si="184"/>
        <v/>
      </c>
      <c r="HD35" s="51" t="str">
        <f t="shared" ca="1" si="185"/>
        <v/>
      </c>
      <c r="HE35" s="80" t="str">
        <f t="shared" ca="1" si="186"/>
        <v/>
      </c>
      <c r="HF35" s="82" t="str">
        <f t="shared" ca="1" si="187"/>
        <v/>
      </c>
      <c r="HG35" s="83" t="str">
        <f t="shared" ca="1" si="188"/>
        <v/>
      </c>
      <c r="HH35" s="79" t="str">
        <f t="shared" ca="1" si="826"/>
        <v/>
      </c>
      <c r="HI35" s="50" t="str">
        <f t="shared" ref="HI35" ca="1" si="1107">IFERROR((VLOOKUP($B35,INDIRECT("'"&amp;TEXT(HH$5,"dd-mm-yy")&amp;"'!$B$8:$AI$1000"),13,0)=$G$6)*1,"")</f>
        <v/>
      </c>
      <c r="HJ35" s="81" t="str">
        <f t="shared" ca="1" si="190"/>
        <v/>
      </c>
      <c r="HK35" s="81" t="str">
        <f t="shared" ca="1" si="191"/>
        <v/>
      </c>
      <c r="HL35" s="81" t="str">
        <f t="shared" ca="1" si="192"/>
        <v/>
      </c>
      <c r="HM35" s="81" t="str">
        <f t="shared" ca="1" si="193"/>
        <v/>
      </c>
      <c r="HN35" s="81" t="str">
        <f t="shared" ca="1" si="194"/>
        <v/>
      </c>
      <c r="HO35" s="81" t="str">
        <f t="shared" ca="1" si="195"/>
        <v/>
      </c>
      <c r="HP35" s="81" t="str">
        <f t="shared" ca="1" si="196"/>
        <v/>
      </c>
      <c r="HQ35" s="81" t="str">
        <f t="shared" ca="1" si="197"/>
        <v/>
      </c>
      <c r="HR35" s="51" t="str">
        <f t="shared" ca="1" si="198"/>
        <v/>
      </c>
      <c r="HS35" s="80" t="str">
        <f t="shared" ca="1" si="199"/>
        <v/>
      </c>
      <c r="HT35" s="82" t="str">
        <f t="shared" ca="1" si="200"/>
        <v/>
      </c>
      <c r="HU35" s="83" t="str">
        <f t="shared" ca="1" si="201"/>
        <v/>
      </c>
      <c r="HV35" s="79" t="str">
        <f t="shared" ca="1" si="803"/>
        <v/>
      </c>
      <c r="HW35" s="50" t="str">
        <f t="shared" ref="HW35" ca="1" si="1108">IFERROR((VLOOKUP($B35,INDIRECT("'"&amp;TEXT(HV$5,"dd-mm-yy")&amp;"'!$B$8:$AI$1000"),13,0)=$G$6)*1,"")</f>
        <v/>
      </c>
      <c r="HX35" s="81" t="str">
        <f t="shared" ca="1" si="203"/>
        <v/>
      </c>
      <c r="HY35" s="81" t="str">
        <f t="shared" ca="1" si="204"/>
        <v/>
      </c>
      <c r="HZ35" s="81" t="str">
        <f t="shared" ca="1" si="205"/>
        <v/>
      </c>
      <c r="IA35" s="81" t="str">
        <f t="shared" ca="1" si="206"/>
        <v/>
      </c>
      <c r="IB35" s="81" t="str">
        <f t="shared" ca="1" si="207"/>
        <v/>
      </c>
      <c r="IC35" s="81" t="str">
        <f t="shared" ca="1" si="208"/>
        <v/>
      </c>
      <c r="ID35" s="81" t="str">
        <f t="shared" ca="1" si="209"/>
        <v/>
      </c>
      <c r="IE35" s="81" t="str">
        <f t="shared" ca="1" si="210"/>
        <v/>
      </c>
      <c r="IF35" s="51" t="str">
        <f t="shared" ca="1" si="211"/>
        <v/>
      </c>
      <c r="IG35" s="80" t="str">
        <f t="shared" ca="1" si="212"/>
        <v/>
      </c>
      <c r="IH35" s="82" t="str">
        <f t="shared" ca="1" si="213"/>
        <v/>
      </c>
      <c r="II35" s="83" t="str">
        <f t="shared" ca="1" si="214"/>
        <v/>
      </c>
      <c r="IJ35" s="79" t="str">
        <f t="shared" ca="1" si="803"/>
        <v/>
      </c>
      <c r="IK35" s="50" t="str">
        <f t="shared" ref="IK35" ca="1" si="1109">IFERROR((VLOOKUP($B35,INDIRECT("'"&amp;TEXT(IJ$5,"dd-mm-yy")&amp;"'!$B$8:$AI$1000"),13,0)=$G$6)*1,"")</f>
        <v/>
      </c>
      <c r="IL35" s="81" t="str">
        <f t="shared" ca="1" si="217"/>
        <v/>
      </c>
      <c r="IM35" s="81" t="str">
        <f t="shared" ca="1" si="218"/>
        <v/>
      </c>
      <c r="IN35" s="81" t="str">
        <f t="shared" ca="1" si="219"/>
        <v/>
      </c>
      <c r="IO35" s="81" t="str">
        <f t="shared" ca="1" si="220"/>
        <v/>
      </c>
      <c r="IP35" s="81" t="str">
        <f t="shared" ca="1" si="221"/>
        <v/>
      </c>
      <c r="IQ35" s="81" t="str">
        <f t="shared" ca="1" si="222"/>
        <v/>
      </c>
      <c r="IR35" s="81" t="str">
        <f t="shared" ca="1" si="223"/>
        <v/>
      </c>
      <c r="IS35" s="81" t="str">
        <f t="shared" ca="1" si="224"/>
        <v/>
      </c>
      <c r="IT35" s="51" t="str">
        <f t="shared" ca="1" si="225"/>
        <v/>
      </c>
      <c r="IU35" s="80" t="str">
        <f t="shared" ca="1" si="226"/>
        <v/>
      </c>
      <c r="IV35" s="82" t="str">
        <f t="shared" ca="1" si="227"/>
        <v/>
      </c>
      <c r="IW35" s="83" t="str">
        <f t="shared" ca="1" si="228"/>
        <v/>
      </c>
      <c r="IX35" s="79" t="str">
        <f t="shared" ca="1" si="803"/>
        <v/>
      </c>
      <c r="IY35" s="50" t="str">
        <f t="shared" ref="IY35" ca="1" si="1110">IFERROR((VLOOKUP($B35,INDIRECT("'"&amp;TEXT(IX$5,"dd-mm-yy")&amp;"'!$B$8:$AI$1000"),13,0)=$G$6)*1,"")</f>
        <v/>
      </c>
      <c r="IZ35" s="81" t="str">
        <f t="shared" ca="1" si="230"/>
        <v/>
      </c>
      <c r="JA35" s="81" t="str">
        <f t="shared" ca="1" si="231"/>
        <v/>
      </c>
      <c r="JB35" s="81" t="str">
        <f t="shared" ca="1" si="232"/>
        <v/>
      </c>
      <c r="JC35" s="81" t="str">
        <f t="shared" ca="1" si="233"/>
        <v/>
      </c>
      <c r="JD35" s="81" t="str">
        <f t="shared" ca="1" si="234"/>
        <v/>
      </c>
      <c r="JE35" s="81" t="str">
        <f t="shared" ca="1" si="235"/>
        <v/>
      </c>
      <c r="JF35" s="81" t="str">
        <f t="shared" ca="1" si="236"/>
        <v/>
      </c>
      <c r="JG35" s="81" t="str">
        <f t="shared" ca="1" si="237"/>
        <v/>
      </c>
      <c r="JH35" s="51" t="str">
        <f t="shared" ca="1" si="238"/>
        <v/>
      </c>
      <c r="JI35" s="80" t="str">
        <f t="shared" ca="1" si="239"/>
        <v/>
      </c>
      <c r="JJ35" s="82" t="str">
        <f t="shared" ca="1" si="240"/>
        <v/>
      </c>
      <c r="JK35" s="83" t="str">
        <f t="shared" ca="1" si="241"/>
        <v/>
      </c>
      <c r="JL35" s="79" t="str">
        <f t="shared" ca="1" si="803"/>
        <v/>
      </c>
      <c r="JM35" s="50" t="str">
        <f t="shared" ref="JM35" ca="1" si="1111">IFERROR((VLOOKUP($B35,INDIRECT("'"&amp;TEXT(JL$5,"dd-mm-yy")&amp;"'!$B$8:$AI$1000"),13,0)=$G$6)*1,"")</f>
        <v/>
      </c>
      <c r="JN35" s="81" t="str">
        <f t="shared" ca="1" si="243"/>
        <v/>
      </c>
      <c r="JO35" s="81" t="str">
        <f t="shared" ca="1" si="244"/>
        <v/>
      </c>
      <c r="JP35" s="81" t="str">
        <f t="shared" ca="1" si="245"/>
        <v/>
      </c>
      <c r="JQ35" s="81" t="str">
        <f t="shared" ca="1" si="246"/>
        <v/>
      </c>
      <c r="JR35" s="81" t="str">
        <f t="shared" ca="1" si="247"/>
        <v/>
      </c>
      <c r="JS35" s="81" t="str">
        <f t="shared" ca="1" si="248"/>
        <v/>
      </c>
      <c r="JT35" s="81" t="str">
        <f t="shared" ca="1" si="249"/>
        <v/>
      </c>
      <c r="JU35" s="81" t="str">
        <f t="shared" ca="1" si="250"/>
        <v/>
      </c>
      <c r="JV35" s="51" t="str">
        <f t="shared" ca="1" si="251"/>
        <v/>
      </c>
      <c r="JW35" s="80" t="str">
        <f t="shared" ca="1" si="252"/>
        <v/>
      </c>
      <c r="JX35" s="82" t="str">
        <f t="shared" ca="1" si="253"/>
        <v/>
      </c>
      <c r="JY35" s="83" t="str">
        <f t="shared" ca="1" si="254"/>
        <v/>
      </c>
      <c r="JZ35" s="79" t="str">
        <f t="shared" ca="1" si="803"/>
        <v/>
      </c>
      <c r="KA35" s="50" t="str">
        <f t="shared" ref="KA35" ca="1" si="1112">IFERROR((VLOOKUP($B35,INDIRECT("'"&amp;TEXT(JZ$5,"dd-mm-yy")&amp;"'!$B$8:$AI$1000"),13,0)=$G$6)*1,"")</f>
        <v/>
      </c>
      <c r="KB35" s="81" t="str">
        <f t="shared" ca="1" si="256"/>
        <v/>
      </c>
      <c r="KC35" s="81" t="str">
        <f t="shared" ca="1" si="257"/>
        <v/>
      </c>
      <c r="KD35" s="81" t="str">
        <f t="shared" ca="1" si="258"/>
        <v/>
      </c>
      <c r="KE35" s="81" t="str">
        <f t="shared" ca="1" si="259"/>
        <v/>
      </c>
      <c r="KF35" s="81" t="str">
        <f t="shared" ca="1" si="260"/>
        <v/>
      </c>
      <c r="KG35" s="81" t="str">
        <f t="shared" ca="1" si="261"/>
        <v/>
      </c>
      <c r="KH35" s="81" t="str">
        <f t="shared" ca="1" si="262"/>
        <v/>
      </c>
      <c r="KI35" s="81" t="str">
        <f t="shared" ca="1" si="263"/>
        <v/>
      </c>
      <c r="KJ35" s="51" t="str">
        <f t="shared" ca="1" si="264"/>
        <v/>
      </c>
      <c r="KK35" s="80" t="str">
        <f t="shared" ca="1" si="265"/>
        <v/>
      </c>
      <c r="KL35" s="82" t="str">
        <f t="shared" ca="1" si="266"/>
        <v/>
      </c>
      <c r="KM35" s="83" t="str">
        <f t="shared" ca="1" si="267"/>
        <v/>
      </c>
      <c r="KN35" s="79" t="str">
        <f t="shared" ca="1" si="837"/>
        <v/>
      </c>
      <c r="KO35" s="50" t="str">
        <f t="shared" ref="KO35" ca="1" si="1113">IFERROR((VLOOKUP($B35,INDIRECT("'"&amp;TEXT(KN$5,"dd-mm-yy")&amp;"'!$B$8:$AI$1000"),13,0)=$G$6)*1,"")</f>
        <v/>
      </c>
      <c r="KP35" s="81" t="str">
        <f t="shared" ca="1" si="269"/>
        <v/>
      </c>
      <c r="KQ35" s="81" t="str">
        <f t="shared" ca="1" si="270"/>
        <v/>
      </c>
      <c r="KR35" s="81" t="str">
        <f t="shared" ca="1" si="271"/>
        <v/>
      </c>
      <c r="KS35" s="81" t="str">
        <f t="shared" ca="1" si="272"/>
        <v/>
      </c>
      <c r="KT35" s="81" t="str">
        <f t="shared" ca="1" si="273"/>
        <v/>
      </c>
      <c r="KU35" s="81" t="str">
        <f t="shared" ca="1" si="274"/>
        <v/>
      </c>
      <c r="KV35" s="81" t="str">
        <f t="shared" ca="1" si="275"/>
        <v/>
      </c>
      <c r="KW35" s="81" t="str">
        <f t="shared" ca="1" si="276"/>
        <v/>
      </c>
      <c r="KX35" s="51" t="str">
        <f t="shared" ca="1" si="277"/>
        <v/>
      </c>
      <c r="KY35" s="80" t="str">
        <f t="shared" ca="1" si="278"/>
        <v/>
      </c>
      <c r="KZ35" s="82" t="str">
        <f t="shared" ca="1" si="279"/>
        <v/>
      </c>
      <c r="LA35" s="83" t="str">
        <f t="shared" ca="1" si="280"/>
        <v/>
      </c>
      <c r="LB35" s="79" t="str">
        <f t="shared" ca="1" si="837"/>
        <v/>
      </c>
      <c r="LC35" s="50" t="str">
        <f t="shared" ref="LC35" ca="1" si="1114">IFERROR((VLOOKUP($B35,INDIRECT("'"&amp;TEXT(LB$5,"dd-mm-yy")&amp;"'!$B$8:$AI$1000"),13,0)=$G$6)*1,"")</f>
        <v/>
      </c>
      <c r="LD35" s="81" t="str">
        <f t="shared" ca="1" si="283"/>
        <v/>
      </c>
      <c r="LE35" s="81" t="str">
        <f t="shared" ca="1" si="284"/>
        <v/>
      </c>
      <c r="LF35" s="81" t="str">
        <f t="shared" ca="1" si="285"/>
        <v/>
      </c>
      <c r="LG35" s="81" t="str">
        <f t="shared" ca="1" si="286"/>
        <v/>
      </c>
      <c r="LH35" s="81" t="str">
        <f t="shared" ca="1" si="287"/>
        <v/>
      </c>
      <c r="LI35" s="81" t="str">
        <f t="shared" ca="1" si="288"/>
        <v/>
      </c>
      <c r="LJ35" s="81" t="str">
        <f t="shared" ca="1" si="289"/>
        <v/>
      </c>
      <c r="LK35" s="81" t="str">
        <f t="shared" ca="1" si="290"/>
        <v/>
      </c>
      <c r="LL35" s="51" t="str">
        <f t="shared" ca="1" si="291"/>
        <v/>
      </c>
      <c r="LM35" s="80" t="str">
        <f t="shared" ca="1" si="292"/>
        <v/>
      </c>
      <c r="LN35" s="82" t="str">
        <f t="shared" ca="1" si="293"/>
        <v/>
      </c>
      <c r="LO35" s="83" t="str">
        <f t="shared" ca="1" si="294"/>
        <v/>
      </c>
      <c r="LP35" s="79" t="str">
        <f t="shared" ca="1" si="837"/>
        <v/>
      </c>
      <c r="LQ35" s="50" t="str">
        <f t="shared" ref="LQ35" ca="1" si="1115">IFERROR((VLOOKUP($B35,INDIRECT("'"&amp;TEXT(LP$5,"dd-mm-yy")&amp;"'!$B$8:$AI$1000"),13,0)=$G$6)*1,"")</f>
        <v/>
      </c>
      <c r="LR35" s="81" t="str">
        <f t="shared" ca="1" si="296"/>
        <v/>
      </c>
      <c r="LS35" s="81" t="str">
        <f t="shared" ca="1" si="297"/>
        <v/>
      </c>
      <c r="LT35" s="81" t="str">
        <f t="shared" ca="1" si="298"/>
        <v/>
      </c>
      <c r="LU35" s="81" t="str">
        <f t="shared" ca="1" si="299"/>
        <v/>
      </c>
      <c r="LV35" s="81" t="str">
        <f t="shared" ca="1" si="300"/>
        <v/>
      </c>
      <c r="LW35" s="81" t="str">
        <f t="shared" ca="1" si="301"/>
        <v/>
      </c>
      <c r="LX35" s="81" t="str">
        <f t="shared" ca="1" si="302"/>
        <v/>
      </c>
      <c r="LY35" s="81" t="str">
        <f t="shared" ca="1" si="303"/>
        <v/>
      </c>
      <c r="LZ35" s="51" t="str">
        <f t="shared" ca="1" si="304"/>
        <v/>
      </c>
      <c r="MA35" s="80" t="str">
        <f t="shared" ca="1" si="305"/>
        <v/>
      </c>
      <c r="MB35" s="82" t="str">
        <f t="shared" ca="1" si="306"/>
        <v/>
      </c>
      <c r="MC35" s="83" t="str">
        <f t="shared" ca="1" si="307"/>
        <v/>
      </c>
      <c r="MD35" s="79" t="str">
        <f t="shared" ca="1" si="837"/>
        <v/>
      </c>
      <c r="ME35" s="50" t="str">
        <f t="shared" ref="ME35" ca="1" si="1116">IFERROR((VLOOKUP($B35,INDIRECT("'"&amp;TEXT(MD$5,"dd-mm-yy")&amp;"'!$B$8:$AI$1000"),13,0)=$G$6)*1,"")</f>
        <v/>
      </c>
      <c r="MF35" s="81" t="str">
        <f t="shared" ca="1" si="309"/>
        <v/>
      </c>
      <c r="MG35" s="81" t="str">
        <f t="shared" ca="1" si="310"/>
        <v/>
      </c>
      <c r="MH35" s="81" t="str">
        <f t="shared" ca="1" si="311"/>
        <v/>
      </c>
      <c r="MI35" s="81" t="str">
        <f t="shared" ca="1" si="312"/>
        <v/>
      </c>
      <c r="MJ35" s="81" t="str">
        <f t="shared" ca="1" si="313"/>
        <v/>
      </c>
      <c r="MK35" s="81" t="str">
        <f t="shared" ca="1" si="314"/>
        <v/>
      </c>
      <c r="ML35" s="81" t="str">
        <f t="shared" ca="1" si="315"/>
        <v/>
      </c>
      <c r="MM35" s="81" t="str">
        <f t="shared" ca="1" si="316"/>
        <v/>
      </c>
      <c r="MN35" s="51" t="str">
        <f t="shared" ca="1" si="317"/>
        <v/>
      </c>
      <c r="MO35" s="80" t="str">
        <f t="shared" ca="1" si="318"/>
        <v/>
      </c>
      <c r="MP35" s="82" t="str">
        <f t="shared" ca="1" si="319"/>
        <v/>
      </c>
      <c r="MQ35" s="83" t="str">
        <f t="shared" ca="1" si="320"/>
        <v/>
      </c>
      <c r="MR35" s="79" t="str">
        <f t="shared" ca="1" si="837"/>
        <v/>
      </c>
      <c r="MS35" s="50" t="str">
        <f t="shared" ref="MS35" ca="1" si="1117">IFERROR((VLOOKUP($B35,INDIRECT("'"&amp;TEXT(MR$5,"dd-mm-yy")&amp;"'!$B$8:$AI$1000"),13,0)=$G$6)*1,"")</f>
        <v/>
      </c>
      <c r="MT35" s="81" t="str">
        <f t="shared" ca="1" si="322"/>
        <v/>
      </c>
      <c r="MU35" s="81" t="str">
        <f t="shared" ca="1" si="323"/>
        <v/>
      </c>
      <c r="MV35" s="81" t="str">
        <f t="shared" ca="1" si="324"/>
        <v/>
      </c>
      <c r="MW35" s="81" t="str">
        <f t="shared" ca="1" si="325"/>
        <v/>
      </c>
      <c r="MX35" s="81" t="str">
        <f t="shared" ca="1" si="326"/>
        <v/>
      </c>
      <c r="MY35" s="81" t="str">
        <f t="shared" ca="1" si="327"/>
        <v/>
      </c>
      <c r="MZ35" s="81" t="str">
        <f t="shared" ca="1" si="328"/>
        <v/>
      </c>
      <c r="NA35" s="81" t="str">
        <f t="shared" ca="1" si="329"/>
        <v/>
      </c>
      <c r="NB35" s="51" t="str">
        <f t="shared" ca="1" si="330"/>
        <v/>
      </c>
      <c r="NC35" s="80" t="str">
        <f t="shared" ca="1" si="331"/>
        <v/>
      </c>
      <c r="ND35" s="82" t="str">
        <f t="shared" ca="1" si="332"/>
        <v/>
      </c>
      <c r="NE35" s="83" t="str">
        <f t="shared" ca="1" si="333"/>
        <v/>
      </c>
      <c r="NF35" s="79" t="str">
        <f t="shared" ca="1" si="814"/>
        <v/>
      </c>
      <c r="NG35" s="50" t="str">
        <f t="shared" ref="NG35" ca="1" si="1118">IFERROR((VLOOKUP($B35,INDIRECT("'"&amp;TEXT(NF$5,"dd-mm-yy")&amp;"'!$B$8:$AI$1000"),13,0)=$G$6)*1,"")</f>
        <v/>
      </c>
      <c r="NH35" s="81" t="str">
        <f t="shared" ca="1" si="335"/>
        <v/>
      </c>
      <c r="NI35" s="81" t="str">
        <f t="shared" ca="1" si="336"/>
        <v/>
      </c>
      <c r="NJ35" s="81" t="str">
        <f t="shared" ca="1" si="337"/>
        <v/>
      </c>
      <c r="NK35" s="81" t="str">
        <f t="shared" ca="1" si="338"/>
        <v/>
      </c>
      <c r="NL35" s="81" t="str">
        <f t="shared" ca="1" si="339"/>
        <v/>
      </c>
      <c r="NM35" s="81" t="str">
        <f t="shared" ca="1" si="340"/>
        <v/>
      </c>
      <c r="NN35" s="81" t="str">
        <f t="shared" ca="1" si="341"/>
        <v/>
      </c>
      <c r="NO35" s="81" t="str">
        <f t="shared" ca="1" si="342"/>
        <v/>
      </c>
      <c r="NP35" s="51" t="str">
        <f t="shared" ca="1" si="343"/>
        <v/>
      </c>
      <c r="NQ35" s="80" t="str">
        <f t="shared" ca="1" si="344"/>
        <v/>
      </c>
      <c r="NR35" s="82" t="str">
        <f t="shared" ca="1" si="345"/>
        <v/>
      </c>
      <c r="NS35" s="83" t="str">
        <f t="shared" ca="1" si="346"/>
        <v/>
      </c>
      <c r="NT35" s="79" t="str">
        <f t="shared" ca="1" si="814"/>
        <v/>
      </c>
      <c r="NU35" s="50" t="str">
        <f t="shared" ref="NU35" ca="1" si="1119">IFERROR((VLOOKUP($B35,INDIRECT("'"&amp;TEXT(NT$5,"dd-mm-yy")&amp;"'!$B$8:$AI$1000"),13,0)=$G$6)*1,"")</f>
        <v/>
      </c>
      <c r="NV35" s="81" t="str">
        <f t="shared" ca="1" si="349"/>
        <v/>
      </c>
      <c r="NW35" s="81" t="str">
        <f t="shared" ca="1" si="350"/>
        <v/>
      </c>
      <c r="NX35" s="81" t="str">
        <f t="shared" ca="1" si="351"/>
        <v/>
      </c>
      <c r="NY35" s="81" t="str">
        <f t="shared" ca="1" si="352"/>
        <v/>
      </c>
      <c r="NZ35" s="81" t="str">
        <f t="shared" ca="1" si="353"/>
        <v/>
      </c>
      <c r="OA35" s="81" t="str">
        <f t="shared" ca="1" si="354"/>
        <v/>
      </c>
      <c r="OB35" s="81" t="str">
        <f t="shared" ca="1" si="355"/>
        <v/>
      </c>
      <c r="OC35" s="81" t="str">
        <f t="shared" ca="1" si="356"/>
        <v/>
      </c>
      <c r="OD35" s="51" t="str">
        <f t="shared" ca="1" si="357"/>
        <v/>
      </c>
      <c r="OE35" s="80" t="str">
        <f t="shared" ca="1" si="358"/>
        <v/>
      </c>
      <c r="OF35" s="82" t="str">
        <f t="shared" ca="1" si="359"/>
        <v/>
      </c>
      <c r="OG35" s="83" t="str">
        <f t="shared" ca="1" si="360"/>
        <v/>
      </c>
      <c r="OH35" s="79" t="str">
        <f t="shared" ca="1" si="814"/>
        <v/>
      </c>
      <c r="OI35" s="50" t="str">
        <f t="shared" ref="OI35" ca="1" si="1120">IFERROR((VLOOKUP($B35,INDIRECT("'"&amp;TEXT(OH$5,"dd-mm-yy")&amp;"'!$B$8:$AI$1000"),13,0)=$G$6)*1,"")</f>
        <v/>
      </c>
      <c r="OJ35" s="81" t="str">
        <f t="shared" ca="1" si="362"/>
        <v/>
      </c>
      <c r="OK35" s="81" t="str">
        <f t="shared" ca="1" si="363"/>
        <v/>
      </c>
      <c r="OL35" s="81" t="str">
        <f t="shared" ca="1" si="364"/>
        <v/>
      </c>
      <c r="OM35" s="81" t="str">
        <f t="shared" ca="1" si="365"/>
        <v/>
      </c>
      <c r="ON35" s="81" t="str">
        <f t="shared" ca="1" si="366"/>
        <v/>
      </c>
      <c r="OO35" s="81" t="str">
        <f t="shared" ca="1" si="367"/>
        <v/>
      </c>
      <c r="OP35" s="81" t="str">
        <f t="shared" ca="1" si="368"/>
        <v/>
      </c>
      <c r="OQ35" s="81" t="str">
        <f t="shared" ca="1" si="369"/>
        <v/>
      </c>
      <c r="OR35" s="51" t="str">
        <f t="shared" ca="1" si="370"/>
        <v/>
      </c>
      <c r="OS35" s="80" t="str">
        <f t="shared" ca="1" si="371"/>
        <v/>
      </c>
      <c r="OT35" s="82" t="str">
        <f t="shared" ca="1" si="372"/>
        <v/>
      </c>
      <c r="OU35" s="83" t="str">
        <f t="shared" ca="1" si="373"/>
        <v/>
      </c>
      <c r="OV35" s="79" t="str">
        <f t="shared" ca="1" si="814"/>
        <v/>
      </c>
      <c r="OW35" s="50" t="str">
        <f t="shared" ref="OW35" ca="1" si="1121">IFERROR((VLOOKUP($B35,INDIRECT("'"&amp;TEXT(OV$5,"dd-mm-yy")&amp;"'!$B$8:$AI$1000"),13,0)=$G$6)*1,"")</f>
        <v/>
      </c>
      <c r="OX35" s="81" t="str">
        <f t="shared" ca="1" si="375"/>
        <v/>
      </c>
      <c r="OY35" s="81" t="str">
        <f t="shared" ca="1" si="376"/>
        <v/>
      </c>
      <c r="OZ35" s="81" t="str">
        <f t="shared" ca="1" si="377"/>
        <v/>
      </c>
      <c r="PA35" s="81" t="str">
        <f t="shared" ca="1" si="378"/>
        <v/>
      </c>
      <c r="PB35" s="81" t="str">
        <f t="shared" ca="1" si="379"/>
        <v/>
      </c>
      <c r="PC35" s="81" t="str">
        <f t="shared" ca="1" si="380"/>
        <v/>
      </c>
      <c r="PD35" s="81" t="str">
        <f t="shared" ca="1" si="381"/>
        <v/>
      </c>
      <c r="PE35" s="81" t="str">
        <f t="shared" ca="1" si="382"/>
        <v/>
      </c>
      <c r="PF35" s="51" t="str">
        <f t="shared" ca="1" si="383"/>
        <v/>
      </c>
      <c r="PG35" s="80" t="str">
        <f t="shared" ca="1" si="384"/>
        <v/>
      </c>
      <c r="PH35" s="82" t="str">
        <f t="shared" ca="1" si="385"/>
        <v/>
      </c>
      <c r="PI35" s="83" t="str">
        <f t="shared" ca="1" si="386"/>
        <v/>
      </c>
      <c r="PJ35" s="79" t="str">
        <f t="shared" ca="1" si="814"/>
        <v/>
      </c>
      <c r="PK35" s="50" t="str">
        <f t="shared" ref="PK35" ca="1" si="1122">IFERROR((VLOOKUP($B35,INDIRECT("'"&amp;TEXT(PJ$5,"dd-mm-yy")&amp;"'!$B$8:$AI$1000"),13,0)=$G$6)*1,"")</f>
        <v/>
      </c>
      <c r="PL35" s="81" t="str">
        <f t="shared" ca="1" si="388"/>
        <v/>
      </c>
      <c r="PM35" s="81" t="str">
        <f t="shared" ca="1" si="389"/>
        <v/>
      </c>
      <c r="PN35" s="81" t="str">
        <f t="shared" ca="1" si="390"/>
        <v/>
      </c>
      <c r="PO35" s="81" t="str">
        <f t="shared" ca="1" si="391"/>
        <v/>
      </c>
      <c r="PP35" s="81" t="str">
        <f t="shared" ca="1" si="392"/>
        <v/>
      </c>
      <c r="PQ35" s="81" t="str">
        <f t="shared" ca="1" si="393"/>
        <v/>
      </c>
      <c r="PR35" s="81" t="str">
        <f t="shared" ca="1" si="394"/>
        <v/>
      </c>
      <c r="PS35" s="81" t="str">
        <f t="shared" ca="1" si="395"/>
        <v/>
      </c>
      <c r="PT35" s="51" t="str">
        <f t="shared" ca="1" si="396"/>
        <v/>
      </c>
      <c r="PU35" s="80" t="str">
        <f t="shared" ca="1" si="397"/>
        <v/>
      </c>
      <c r="PV35" s="82" t="str">
        <f t="shared" ca="1" si="398"/>
        <v/>
      </c>
      <c r="PW35" s="83" t="str">
        <f t="shared" ca="1" si="399"/>
        <v/>
      </c>
      <c r="PX35" s="79" t="str">
        <f t="shared" ca="1" si="820"/>
        <v/>
      </c>
      <c r="PY35" s="50" t="str">
        <f t="shared" ref="PY35" ca="1" si="1123">IFERROR((VLOOKUP($B35,INDIRECT("'"&amp;TEXT(PX$5,"dd-mm-yy")&amp;"'!$B$8:$AI$1000"),13,0)=$G$6)*1,"")</f>
        <v/>
      </c>
      <c r="PZ35" s="81" t="str">
        <f t="shared" ca="1" si="401"/>
        <v/>
      </c>
      <c r="QA35" s="81" t="str">
        <f t="shared" ca="1" si="402"/>
        <v/>
      </c>
      <c r="QB35" s="81" t="str">
        <f t="shared" ca="1" si="403"/>
        <v/>
      </c>
      <c r="QC35" s="81" t="str">
        <f t="shared" ca="1" si="404"/>
        <v/>
      </c>
      <c r="QD35" s="81" t="str">
        <f t="shared" ca="1" si="405"/>
        <v/>
      </c>
      <c r="QE35" s="81" t="str">
        <f t="shared" ca="1" si="406"/>
        <v/>
      </c>
      <c r="QF35" s="81" t="str">
        <f t="shared" ca="1" si="407"/>
        <v/>
      </c>
      <c r="QG35" s="81" t="str">
        <f t="shared" ca="1" si="408"/>
        <v/>
      </c>
      <c r="QH35" s="51" t="str">
        <f t="shared" ca="1" si="409"/>
        <v/>
      </c>
      <c r="QI35" s="80" t="str">
        <f t="shared" ca="1" si="410"/>
        <v/>
      </c>
      <c r="QJ35" s="82" t="str">
        <f t="shared" ca="1" si="411"/>
        <v/>
      </c>
      <c r="QK35" s="83" t="str">
        <f t="shared" ca="1" si="412"/>
        <v/>
      </c>
    </row>
    <row r="36" spans="2:453" ht="14.45" customHeight="1" x14ac:dyDescent="0.3">
      <c r="B36" s="72" t="str">
        <f>Colaboradores!B34</f>
        <v>1371</v>
      </c>
      <c r="C36" s="71" t="str">
        <f>Colaboradores!C34</f>
        <v>Reyes Castro, Laura</v>
      </c>
      <c r="D36" s="90">
        <f t="shared" ca="1" si="0"/>
        <v>0</v>
      </c>
      <c r="E36" s="91">
        <f t="shared" ca="1" si="1"/>
        <v>0</v>
      </c>
      <c r="F36" s="54" t="str">
        <f t="shared" ca="1" si="790"/>
        <v/>
      </c>
      <c r="G36" s="52" t="str">
        <f t="shared" ca="1" si="790"/>
        <v/>
      </c>
      <c r="H36" s="81" t="str">
        <f t="shared" ca="1" si="790"/>
        <v/>
      </c>
      <c r="I36" s="81" t="str">
        <f t="shared" ca="1" si="790"/>
        <v/>
      </c>
      <c r="J36" s="81" t="str">
        <f t="shared" ca="1" si="790"/>
        <v/>
      </c>
      <c r="K36" s="81" t="str">
        <f t="shared" ca="1" si="790"/>
        <v/>
      </c>
      <c r="L36" s="81" t="str">
        <f t="shared" ca="1" si="790"/>
        <v/>
      </c>
      <c r="M36" s="81" t="str">
        <f t="shared" ca="1" si="790"/>
        <v/>
      </c>
      <c r="N36" s="81" t="str">
        <f t="shared" ca="1" si="790"/>
        <v/>
      </c>
      <c r="O36" s="81" t="str">
        <f t="shared" ca="1" si="790"/>
        <v/>
      </c>
      <c r="P36" s="53" t="str">
        <f t="shared" ca="1" si="790"/>
        <v/>
      </c>
      <c r="Q36" s="28" t="str">
        <f t="shared" ca="1" si="790"/>
        <v/>
      </c>
      <c r="R36" s="82" t="str">
        <f t="shared" ca="1" si="790"/>
        <v/>
      </c>
      <c r="S36" s="83" t="str">
        <f t="shared" ca="1" si="790"/>
        <v/>
      </c>
      <c r="T36" s="79" t="str">
        <f t="shared" ca="1" si="3"/>
        <v/>
      </c>
      <c r="U36" s="50" t="str">
        <f t="shared" ca="1" si="4"/>
        <v/>
      </c>
      <c r="V36" s="81" t="str">
        <f t="shared" ca="1" si="5"/>
        <v/>
      </c>
      <c r="W36" s="81" t="str">
        <f t="shared" ca="1" si="6"/>
        <v/>
      </c>
      <c r="X36" s="81" t="str">
        <f t="shared" ca="1" si="7"/>
        <v/>
      </c>
      <c r="Y36" s="81" t="str">
        <f t="shared" ca="1" si="8"/>
        <v/>
      </c>
      <c r="Z36" s="81" t="str">
        <f t="shared" ca="1" si="9"/>
        <v/>
      </c>
      <c r="AA36" s="81" t="str">
        <f t="shared" ca="1" si="10"/>
        <v/>
      </c>
      <c r="AB36" s="81" t="str">
        <f t="shared" ca="1" si="11"/>
        <v/>
      </c>
      <c r="AC36" s="81" t="str">
        <f t="shared" ca="1" si="12"/>
        <v/>
      </c>
      <c r="AD36" s="51" t="str">
        <f t="shared" ca="1" si="13"/>
        <v/>
      </c>
      <c r="AE36" s="80" t="str">
        <f t="shared" ca="1" si="14"/>
        <v/>
      </c>
      <c r="AF36" s="82" t="str">
        <f t="shared" ca="1" si="15"/>
        <v/>
      </c>
      <c r="AG36" s="83" t="str">
        <f t="shared" ca="1" si="16"/>
        <v/>
      </c>
      <c r="AH36" s="79" t="str">
        <f t="shared" ca="1" si="17"/>
        <v/>
      </c>
      <c r="AI36" s="50" t="str">
        <f t="shared" ca="1" si="18"/>
        <v/>
      </c>
      <c r="AJ36" s="81" t="str">
        <f t="shared" ca="1" si="19"/>
        <v/>
      </c>
      <c r="AK36" s="81" t="str">
        <f t="shared" ca="1" si="20"/>
        <v/>
      </c>
      <c r="AL36" s="81" t="str">
        <f t="shared" ca="1" si="21"/>
        <v/>
      </c>
      <c r="AM36" s="81" t="str">
        <f t="shared" ca="1" si="22"/>
        <v/>
      </c>
      <c r="AN36" s="81" t="str">
        <f t="shared" ca="1" si="23"/>
        <v/>
      </c>
      <c r="AO36" s="81" t="str">
        <f t="shared" ca="1" si="24"/>
        <v/>
      </c>
      <c r="AP36" s="81" t="str">
        <f t="shared" ca="1" si="25"/>
        <v/>
      </c>
      <c r="AQ36" s="81" t="str">
        <f t="shared" ca="1" si="26"/>
        <v/>
      </c>
      <c r="AR36" s="51" t="str">
        <f t="shared" ca="1" si="27"/>
        <v/>
      </c>
      <c r="AS36" s="80" t="str">
        <f t="shared" ca="1" si="28"/>
        <v/>
      </c>
      <c r="AT36" s="82" t="str">
        <f t="shared" ca="1" si="29"/>
        <v/>
      </c>
      <c r="AU36" s="83" t="str">
        <f t="shared" ca="1" si="30"/>
        <v/>
      </c>
      <c r="AV36" s="79" t="str">
        <f t="shared" ca="1" si="31"/>
        <v/>
      </c>
      <c r="AW36" s="50" t="str">
        <f t="shared" ca="1" si="32"/>
        <v/>
      </c>
      <c r="AX36" s="81" t="str">
        <f t="shared" ca="1" si="33"/>
        <v/>
      </c>
      <c r="AY36" s="81" t="str">
        <f t="shared" ca="1" si="34"/>
        <v/>
      </c>
      <c r="AZ36" s="81" t="str">
        <f t="shared" ca="1" si="35"/>
        <v/>
      </c>
      <c r="BA36" s="81" t="str">
        <f t="shared" ca="1" si="36"/>
        <v/>
      </c>
      <c r="BB36" s="81" t="str">
        <f t="shared" ca="1" si="37"/>
        <v/>
      </c>
      <c r="BC36" s="81" t="str">
        <f t="shared" ca="1" si="38"/>
        <v/>
      </c>
      <c r="BD36" s="81" t="str">
        <f t="shared" ca="1" si="39"/>
        <v/>
      </c>
      <c r="BE36" s="81" t="str">
        <f t="shared" ca="1" si="40"/>
        <v/>
      </c>
      <c r="BF36" s="51" t="str">
        <f t="shared" ca="1" si="41"/>
        <v/>
      </c>
      <c r="BG36" s="80" t="str">
        <f t="shared" ca="1" si="42"/>
        <v/>
      </c>
      <c r="BH36" s="82" t="str">
        <f t="shared" ca="1" si="43"/>
        <v/>
      </c>
      <c r="BI36" s="83" t="str">
        <f t="shared" ca="1" si="44"/>
        <v/>
      </c>
      <c r="BJ36" s="79" t="str">
        <f t="shared" ca="1" si="791"/>
        <v/>
      </c>
      <c r="BK36" s="50" t="str">
        <f t="shared" ca="1" si="792"/>
        <v/>
      </c>
      <c r="BL36" s="81" t="str">
        <f t="shared" ca="1" si="47"/>
        <v/>
      </c>
      <c r="BM36" s="81" t="str">
        <f t="shared" ca="1" si="48"/>
        <v/>
      </c>
      <c r="BN36" s="81" t="str">
        <f t="shared" ca="1" si="49"/>
        <v/>
      </c>
      <c r="BO36" s="81" t="str">
        <f t="shared" ca="1" si="50"/>
        <v/>
      </c>
      <c r="BP36" s="81" t="str">
        <f t="shared" ca="1" si="51"/>
        <v/>
      </c>
      <c r="BQ36" s="81" t="str">
        <f t="shared" ca="1" si="52"/>
        <v/>
      </c>
      <c r="BR36" s="81" t="str">
        <f t="shared" ca="1" si="53"/>
        <v/>
      </c>
      <c r="BS36" s="81" t="str">
        <f t="shared" ca="1" si="54"/>
        <v/>
      </c>
      <c r="BT36" s="51" t="str">
        <f t="shared" ca="1" si="55"/>
        <v/>
      </c>
      <c r="BU36" s="80" t="str">
        <f t="shared" ca="1" si="56"/>
        <v/>
      </c>
      <c r="BV36" s="82" t="str">
        <f t="shared" ca="1" si="57"/>
        <v/>
      </c>
      <c r="BW36" s="83" t="str">
        <f t="shared" ca="1" si="58"/>
        <v/>
      </c>
      <c r="BX36" s="79" t="str">
        <f t="shared" ca="1" si="791"/>
        <v/>
      </c>
      <c r="BY36" s="50" t="str">
        <f t="shared" ca="1" si="792"/>
        <v/>
      </c>
      <c r="BZ36" s="81" t="str">
        <f t="shared" ca="1" si="59"/>
        <v/>
      </c>
      <c r="CA36" s="81" t="str">
        <f t="shared" ca="1" si="60"/>
        <v/>
      </c>
      <c r="CB36" s="81" t="str">
        <f t="shared" ca="1" si="61"/>
        <v/>
      </c>
      <c r="CC36" s="81" t="str">
        <f t="shared" ca="1" si="62"/>
        <v/>
      </c>
      <c r="CD36" s="81" t="str">
        <f t="shared" ca="1" si="63"/>
        <v/>
      </c>
      <c r="CE36" s="81" t="str">
        <f t="shared" ca="1" si="64"/>
        <v/>
      </c>
      <c r="CF36" s="81" t="str">
        <f t="shared" ca="1" si="65"/>
        <v/>
      </c>
      <c r="CG36" s="81" t="str">
        <f t="shared" ca="1" si="66"/>
        <v/>
      </c>
      <c r="CH36" s="51" t="str">
        <f t="shared" ca="1" si="67"/>
        <v/>
      </c>
      <c r="CI36" s="80" t="str">
        <f t="shared" ca="1" si="68"/>
        <v/>
      </c>
      <c r="CJ36" s="82" t="str">
        <f t="shared" ca="1" si="69"/>
        <v/>
      </c>
      <c r="CK36" s="83" t="str">
        <f t="shared" ca="1" si="70"/>
        <v/>
      </c>
      <c r="CL36" s="79" t="str">
        <f t="shared" ca="1" si="791"/>
        <v/>
      </c>
      <c r="CM36" s="50" t="str">
        <f t="shared" ca="1" si="792"/>
        <v/>
      </c>
      <c r="CN36" s="81" t="str">
        <f t="shared" ca="1" si="71"/>
        <v/>
      </c>
      <c r="CO36" s="81" t="str">
        <f t="shared" ca="1" si="72"/>
        <v/>
      </c>
      <c r="CP36" s="81" t="str">
        <f t="shared" ca="1" si="73"/>
        <v/>
      </c>
      <c r="CQ36" s="81" t="str">
        <f t="shared" ca="1" si="74"/>
        <v/>
      </c>
      <c r="CR36" s="81" t="str">
        <f t="shared" ca="1" si="75"/>
        <v/>
      </c>
      <c r="CS36" s="81" t="str">
        <f t="shared" ca="1" si="76"/>
        <v/>
      </c>
      <c r="CT36" s="81" t="str">
        <f t="shared" ca="1" si="77"/>
        <v/>
      </c>
      <c r="CU36" s="81" t="str">
        <f t="shared" ca="1" si="78"/>
        <v/>
      </c>
      <c r="CV36" s="51" t="str">
        <f t="shared" ca="1" si="79"/>
        <v/>
      </c>
      <c r="CW36" s="80" t="str">
        <f t="shared" ca="1" si="80"/>
        <v/>
      </c>
      <c r="CX36" s="82" t="str">
        <f t="shared" ca="1" si="81"/>
        <v/>
      </c>
      <c r="CY36" s="83" t="str">
        <f t="shared" ca="1" si="82"/>
        <v/>
      </c>
      <c r="CZ36" s="79" t="str">
        <f t="shared" ca="1" si="794"/>
        <v/>
      </c>
      <c r="DA36" s="50" t="str">
        <f t="shared" ref="DA36" ca="1" si="1124">IFERROR((VLOOKUP($B36,INDIRECT("'"&amp;TEXT(CZ$5,"dd-mm-yy")&amp;"'!$B$8:$AI$1000"),13,0)=$G$6)*1,"")</f>
        <v/>
      </c>
      <c r="DB36" s="81" t="str">
        <f t="shared" ca="1" si="84"/>
        <v/>
      </c>
      <c r="DC36" s="81" t="str">
        <f t="shared" ca="1" si="85"/>
        <v/>
      </c>
      <c r="DD36" s="81" t="str">
        <f t="shared" ca="1" si="86"/>
        <v/>
      </c>
      <c r="DE36" s="81" t="str">
        <f t="shared" ca="1" si="87"/>
        <v/>
      </c>
      <c r="DF36" s="81" t="str">
        <f t="shared" ca="1" si="88"/>
        <v/>
      </c>
      <c r="DG36" s="81" t="str">
        <f t="shared" ca="1" si="89"/>
        <v/>
      </c>
      <c r="DH36" s="81" t="str">
        <f t="shared" ca="1" si="90"/>
        <v/>
      </c>
      <c r="DI36" s="81" t="str">
        <f t="shared" ca="1" si="91"/>
        <v/>
      </c>
      <c r="DJ36" s="51" t="str">
        <f t="shared" ca="1" si="92"/>
        <v/>
      </c>
      <c r="DK36" s="80" t="str">
        <f t="shared" ca="1" si="93"/>
        <v/>
      </c>
      <c r="DL36" s="82" t="str">
        <f t="shared" ca="1" si="94"/>
        <v/>
      </c>
      <c r="DM36" s="83" t="str">
        <f t="shared" ca="1" si="95"/>
        <v/>
      </c>
      <c r="DN36" s="79" t="str">
        <f t="shared" ca="1" si="794"/>
        <v/>
      </c>
      <c r="DO36" s="50" t="str">
        <f t="shared" ref="DO36" ca="1" si="1125">IFERROR((VLOOKUP($B36,INDIRECT("'"&amp;TEXT(DN$5,"dd-mm-yy")&amp;"'!$B$8:$AI$1000"),13,0)=$G$6)*1,"")</f>
        <v/>
      </c>
      <c r="DP36" s="81" t="str">
        <f t="shared" ca="1" si="98"/>
        <v/>
      </c>
      <c r="DQ36" s="81" t="str">
        <f t="shared" ca="1" si="99"/>
        <v/>
      </c>
      <c r="DR36" s="81" t="str">
        <f t="shared" ca="1" si="100"/>
        <v/>
      </c>
      <c r="DS36" s="81" t="str">
        <f t="shared" ca="1" si="101"/>
        <v/>
      </c>
      <c r="DT36" s="81" t="str">
        <f t="shared" ca="1" si="102"/>
        <v/>
      </c>
      <c r="DU36" s="81" t="str">
        <f t="shared" ca="1" si="103"/>
        <v/>
      </c>
      <c r="DV36" s="81" t="str">
        <f t="shared" ca="1" si="104"/>
        <v/>
      </c>
      <c r="DW36" s="81" t="str">
        <f t="shared" ca="1" si="105"/>
        <v/>
      </c>
      <c r="DX36" s="51" t="str">
        <f t="shared" ca="1" si="106"/>
        <v/>
      </c>
      <c r="DY36" s="80" t="str">
        <f t="shared" ca="1" si="107"/>
        <v/>
      </c>
      <c r="DZ36" s="82" t="str">
        <f t="shared" ca="1" si="108"/>
        <v/>
      </c>
      <c r="EA36" s="83" t="str">
        <f t="shared" ca="1" si="109"/>
        <v/>
      </c>
      <c r="EB36" s="79" t="str">
        <f t="shared" ca="1" si="794"/>
        <v/>
      </c>
      <c r="EC36" s="50" t="str">
        <f t="shared" ref="EC36" ca="1" si="1126">IFERROR((VLOOKUP($B36,INDIRECT("'"&amp;TEXT(EB$5,"dd-mm-yy")&amp;"'!$B$8:$AI$1000"),13,0)=$G$6)*1,"")</f>
        <v/>
      </c>
      <c r="ED36" s="81" t="str">
        <f t="shared" ca="1" si="111"/>
        <v/>
      </c>
      <c r="EE36" s="81" t="str">
        <f t="shared" ca="1" si="112"/>
        <v/>
      </c>
      <c r="EF36" s="81" t="str">
        <f t="shared" ca="1" si="113"/>
        <v/>
      </c>
      <c r="EG36" s="81" t="str">
        <f t="shared" ca="1" si="114"/>
        <v/>
      </c>
      <c r="EH36" s="81" t="str">
        <f t="shared" ca="1" si="115"/>
        <v/>
      </c>
      <c r="EI36" s="81" t="str">
        <f t="shared" ca="1" si="116"/>
        <v/>
      </c>
      <c r="EJ36" s="81" t="str">
        <f t="shared" ca="1" si="117"/>
        <v/>
      </c>
      <c r="EK36" s="81" t="str">
        <f t="shared" ca="1" si="118"/>
        <v/>
      </c>
      <c r="EL36" s="51" t="str">
        <f t="shared" ca="1" si="119"/>
        <v/>
      </c>
      <c r="EM36" s="80" t="str">
        <f t="shared" ca="1" si="120"/>
        <v/>
      </c>
      <c r="EN36" s="82" t="str">
        <f t="shared" ca="1" si="121"/>
        <v/>
      </c>
      <c r="EO36" s="83" t="str">
        <f t="shared" ca="1" si="122"/>
        <v/>
      </c>
      <c r="EP36" s="79" t="str">
        <f t="shared" ca="1" si="794"/>
        <v/>
      </c>
      <c r="EQ36" s="50" t="str">
        <f t="shared" ref="EQ36" ca="1" si="1127">IFERROR((VLOOKUP($B36,INDIRECT("'"&amp;TEXT(EP$5,"dd-mm-yy")&amp;"'!$B$8:$AI$1000"),13,0)=$G$6)*1,"")</f>
        <v/>
      </c>
      <c r="ER36" s="81" t="str">
        <f t="shared" ca="1" si="124"/>
        <v/>
      </c>
      <c r="ES36" s="81" t="str">
        <f t="shared" ca="1" si="125"/>
        <v/>
      </c>
      <c r="ET36" s="81" t="str">
        <f t="shared" ca="1" si="126"/>
        <v/>
      </c>
      <c r="EU36" s="81" t="str">
        <f t="shared" ca="1" si="127"/>
        <v/>
      </c>
      <c r="EV36" s="81" t="str">
        <f t="shared" ca="1" si="128"/>
        <v/>
      </c>
      <c r="EW36" s="81" t="str">
        <f t="shared" ca="1" si="129"/>
        <v/>
      </c>
      <c r="EX36" s="81" t="str">
        <f t="shared" ca="1" si="130"/>
        <v/>
      </c>
      <c r="EY36" s="81" t="str">
        <f t="shared" ca="1" si="131"/>
        <v/>
      </c>
      <c r="EZ36" s="51" t="str">
        <f t="shared" ca="1" si="132"/>
        <v/>
      </c>
      <c r="FA36" s="80" t="str">
        <f t="shared" ca="1" si="133"/>
        <v/>
      </c>
      <c r="FB36" s="82" t="str">
        <f t="shared" ca="1" si="134"/>
        <v/>
      </c>
      <c r="FC36" s="83" t="str">
        <f t="shared" ca="1" si="135"/>
        <v/>
      </c>
      <c r="FD36" s="79" t="str">
        <f t="shared" ca="1" si="826"/>
        <v/>
      </c>
      <c r="FE36" s="50" t="str">
        <f t="shared" ref="FE36" ca="1" si="1128">IFERROR((VLOOKUP($B36,INDIRECT("'"&amp;TEXT(FD$5,"dd-mm-yy")&amp;"'!$B$8:$AI$1000"),13,0)=$G$6)*1,"")</f>
        <v/>
      </c>
      <c r="FF36" s="81" t="str">
        <f t="shared" ca="1" si="137"/>
        <v/>
      </c>
      <c r="FG36" s="81" t="str">
        <f t="shared" ca="1" si="138"/>
        <v/>
      </c>
      <c r="FH36" s="81" t="str">
        <f t="shared" ca="1" si="139"/>
        <v/>
      </c>
      <c r="FI36" s="81" t="str">
        <f t="shared" ca="1" si="140"/>
        <v/>
      </c>
      <c r="FJ36" s="81" t="str">
        <f t="shared" ca="1" si="141"/>
        <v/>
      </c>
      <c r="FK36" s="81" t="str">
        <f t="shared" ca="1" si="142"/>
        <v/>
      </c>
      <c r="FL36" s="81" t="str">
        <f t="shared" ca="1" si="143"/>
        <v/>
      </c>
      <c r="FM36" s="81" t="str">
        <f t="shared" ca="1" si="144"/>
        <v/>
      </c>
      <c r="FN36" s="51" t="str">
        <f t="shared" ca="1" si="145"/>
        <v/>
      </c>
      <c r="FO36" s="80" t="str">
        <f t="shared" ca="1" si="146"/>
        <v/>
      </c>
      <c r="FP36" s="82" t="str">
        <f t="shared" ca="1" si="147"/>
        <v/>
      </c>
      <c r="FQ36" s="83" t="str">
        <f t="shared" ca="1" si="148"/>
        <v/>
      </c>
      <c r="FR36" s="79" t="str">
        <f t="shared" ca="1" si="826"/>
        <v/>
      </c>
      <c r="FS36" s="50" t="str">
        <f t="shared" ref="FS36" ca="1" si="1129">IFERROR((VLOOKUP($B36,INDIRECT("'"&amp;TEXT(FR$5,"dd-mm-yy")&amp;"'!$B$8:$AI$1000"),13,0)=$G$6)*1,"")</f>
        <v/>
      </c>
      <c r="FT36" s="81" t="str">
        <f t="shared" ca="1" si="151"/>
        <v/>
      </c>
      <c r="FU36" s="81" t="str">
        <f t="shared" ca="1" si="152"/>
        <v/>
      </c>
      <c r="FV36" s="81" t="str">
        <f t="shared" ca="1" si="153"/>
        <v/>
      </c>
      <c r="FW36" s="81" t="str">
        <f t="shared" ca="1" si="154"/>
        <v/>
      </c>
      <c r="FX36" s="81" t="str">
        <f t="shared" ca="1" si="155"/>
        <v/>
      </c>
      <c r="FY36" s="81" t="str">
        <f t="shared" ca="1" si="156"/>
        <v/>
      </c>
      <c r="FZ36" s="81" t="str">
        <f t="shared" ca="1" si="157"/>
        <v/>
      </c>
      <c r="GA36" s="81" t="str">
        <f t="shared" ca="1" si="158"/>
        <v/>
      </c>
      <c r="GB36" s="51" t="str">
        <f t="shared" ca="1" si="159"/>
        <v/>
      </c>
      <c r="GC36" s="80" t="str">
        <f t="shared" ca="1" si="160"/>
        <v/>
      </c>
      <c r="GD36" s="82" t="str">
        <f t="shared" ca="1" si="161"/>
        <v/>
      </c>
      <c r="GE36" s="83" t="str">
        <f t="shared" ca="1" si="162"/>
        <v/>
      </c>
      <c r="GF36" s="79" t="str">
        <f t="shared" ca="1" si="826"/>
        <v/>
      </c>
      <c r="GG36" s="50" t="str">
        <f t="shared" ref="GG36" ca="1" si="1130">IFERROR((VLOOKUP($B36,INDIRECT("'"&amp;TEXT(GF$5,"dd-mm-yy")&amp;"'!$B$8:$AI$1000"),13,0)=$G$6)*1,"")</f>
        <v/>
      </c>
      <c r="GH36" s="81" t="str">
        <f t="shared" ca="1" si="164"/>
        <v/>
      </c>
      <c r="GI36" s="81" t="str">
        <f t="shared" ca="1" si="165"/>
        <v/>
      </c>
      <c r="GJ36" s="81" t="str">
        <f t="shared" ca="1" si="166"/>
        <v/>
      </c>
      <c r="GK36" s="81" t="str">
        <f t="shared" ca="1" si="167"/>
        <v/>
      </c>
      <c r="GL36" s="81" t="str">
        <f t="shared" ca="1" si="168"/>
        <v/>
      </c>
      <c r="GM36" s="81" t="str">
        <f t="shared" ca="1" si="169"/>
        <v/>
      </c>
      <c r="GN36" s="81" t="str">
        <f t="shared" ca="1" si="170"/>
        <v/>
      </c>
      <c r="GO36" s="81" t="str">
        <f t="shared" ca="1" si="171"/>
        <v/>
      </c>
      <c r="GP36" s="51" t="str">
        <f t="shared" ca="1" si="172"/>
        <v/>
      </c>
      <c r="GQ36" s="80" t="str">
        <f t="shared" ca="1" si="173"/>
        <v/>
      </c>
      <c r="GR36" s="82" t="str">
        <f t="shared" ca="1" si="174"/>
        <v/>
      </c>
      <c r="GS36" s="83" t="str">
        <f t="shared" ca="1" si="175"/>
        <v/>
      </c>
      <c r="GT36" s="79" t="str">
        <f t="shared" ca="1" si="826"/>
        <v/>
      </c>
      <c r="GU36" s="50" t="str">
        <f t="shared" ref="GU36" ca="1" si="1131">IFERROR((VLOOKUP($B36,INDIRECT("'"&amp;TEXT(GT$5,"dd-mm-yy")&amp;"'!$B$8:$AI$1000"),13,0)=$G$6)*1,"")</f>
        <v/>
      </c>
      <c r="GV36" s="81" t="str">
        <f t="shared" ca="1" si="177"/>
        <v/>
      </c>
      <c r="GW36" s="81" t="str">
        <f t="shared" ca="1" si="178"/>
        <v/>
      </c>
      <c r="GX36" s="81" t="str">
        <f t="shared" ca="1" si="179"/>
        <v/>
      </c>
      <c r="GY36" s="81" t="str">
        <f t="shared" ca="1" si="180"/>
        <v/>
      </c>
      <c r="GZ36" s="81" t="str">
        <f t="shared" ca="1" si="181"/>
        <v/>
      </c>
      <c r="HA36" s="81" t="str">
        <f t="shared" ca="1" si="182"/>
        <v/>
      </c>
      <c r="HB36" s="81" t="str">
        <f t="shared" ca="1" si="183"/>
        <v/>
      </c>
      <c r="HC36" s="81" t="str">
        <f t="shared" ca="1" si="184"/>
        <v/>
      </c>
      <c r="HD36" s="51" t="str">
        <f t="shared" ca="1" si="185"/>
        <v/>
      </c>
      <c r="HE36" s="80" t="str">
        <f t="shared" ca="1" si="186"/>
        <v/>
      </c>
      <c r="HF36" s="82" t="str">
        <f t="shared" ca="1" si="187"/>
        <v/>
      </c>
      <c r="HG36" s="83" t="str">
        <f t="shared" ca="1" si="188"/>
        <v/>
      </c>
      <c r="HH36" s="79" t="str">
        <f t="shared" ca="1" si="826"/>
        <v/>
      </c>
      <c r="HI36" s="50" t="str">
        <f t="shared" ref="HI36" ca="1" si="1132">IFERROR((VLOOKUP($B36,INDIRECT("'"&amp;TEXT(HH$5,"dd-mm-yy")&amp;"'!$B$8:$AI$1000"),13,0)=$G$6)*1,"")</f>
        <v/>
      </c>
      <c r="HJ36" s="81" t="str">
        <f t="shared" ca="1" si="190"/>
        <v/>
      </c>
      <c r="HK36" s="81" t="str">
        <f t="shared" ca="1" si="191"/>
        <v/>
      </c>
      <c r="HL36" s="81" t="str">
        <f t="shared" ca="1" si="192"/>
        <v/>
      </c>
      <c r="HM36" s="81" t="str">
        <f t="shared" ca="1" si="193"/>
        <v/>
      </c>
      <c r="HN36" s="81" t="str">
        <f t="shared" ca="1" si="194"/>
        <v/>
      </c>
      <c r="HO36" s="81" t="str">
        <f t="shared" ca="1" si="195"/>
        <v/>
      </c>
      <c r="HP36" s="81" t="str">
        <f t="shared" ca="1" si="196"/>
        <v/>
      </c>
      <c r="HQ36" s="81" t="str">
        <f t="shared" ca="1" si="197"/>
        <v/>
      </c>
      <c r="HR36" s="51" t="str">
        <f t="shared" ca="1" si="198"/>
        <v/>
      </c>
      <c r="HS36" s="80" t="str">
        <f t="shared" ca="1" si="199"/>
        <v/>
      </c>
      <c r="HT36" s="82" t="str">
        <f t="shared" ca="1" si="200"/>
        <v/>
      </c>
      <c r="HU36" s="83" t="str">
        <f t="shared" ca="1" si="201"/>
        <v/>
      </c>
      <c r="HV36" s="79" t="str">
        <f t="shared" ca="1" si="803"/>
        <v/>
      </c>
      <c r="HW36" s="50" t="str">
        <f t="shared" ref="HW36" ca="1" si="1133">IFERROR((VLOOKUP($B36,INDIRECT("'"&amp;TEXT(HV$5,"dd-mm-yy")&amp;"'!$B$8:$AI$1000"),13,0)=$G$6)*1,"")</f>
        <v/>
      </c>
      <c r="HX36" s="81" t="str">
        <f t="shared" ca="1" si="203"/>
        <v/>
      </c>
      <c r="HY36" s="81" t="str">
        <f t="shared" ca="1" si="204"/>
        <v/>
      </c>
      <c r="HZ36" s="81" t="str">
        <f t="shared" ca="1" si="205"/>
        <v/>
      </c>
      <c r="IA36" s="81" t="str">
        <f t="shared" ca="1" si="206"/>
        <v/>
      </c>
      <c r="IB36" s="81" t="str">
        <f t="shared" ca="1" si="207"/>
        <v/>
      </c>
      <c r="IC36" s="81" t="str">
        <f t="shared" ca="1" si="208"/>
        <v/>
      </c>
      <c r="ID36" s="81" t="str">
        <f t="shared" ca="1" si="209"/>
        <v/>
      </c>
      <c r="IE36" s="81" t="str">
        <f t="shared" ca="1" si="210"/>
        <v/>
      </c>
      <c r="IF36" s="51" t="str">
        <f t="shared" ca="1" si="211"/>
        <v/>
      </c>
      <c r="IG36" s="80" t="str">
        <f t="shared" ca="1" si="212"/>
        <v/>
      </c>
      <c r="IH36" s="82" t="str">
        <f t="shared" ca="1" si="213"/>
        <v/>
      </c>
      <c r="II36" s="83" t="str">
        <f t="shared" ca="1" si="214"/>
        <v/>
      </c>
      <c r="IJ36" s="79" t="str">
        <f t="shared" ca="1" si="803"/>
        <v/>
      </c>
      <c r="IK36" s="50" t="str">
        <f t="shared" ref="IK36" ca="1" si="1134">IFERROR((VLOOKUP($B36,INDIRECT("'"&amp;TEXT(IJ$5,"dd-mm-yy")&amp;"'!$B$8:$AI$1000"),13,0)=$G$6)*1,"")</f>
        <v/>
      </c>
      <c r="IL36" s="81" t="str">
        <f t="shared" ca="1" si="217"/>
        <v/>
      </c>
      <c r="IM36" s="81" t="str">
        <f t="shared" ca="1" si="218"/>
        <v/>
      </c>
      <c r="IN36" s="81" t="str">
        <f t="shared" ca="1" si="219"/>
        <v/>
      </c>
      <c r="IO36" s="81" t="str">
        <f t="shared" ca="1" si="220"/>
        <v/>
      </c>
      <c r="IP36" s="81" t="str">
        <f t="shared" ca="1" si="221"/>
        <v/>
      </c>
      <c r="IQ36" s="81" t="str">
        <f t="shared" ca="1" si="222"/>
        <v/>
      </c>
      <c r="IR36" s="81" t="str">
        <f t="shared" ca="1" si="223"/>
        <v/>
      </c>
      <c r="IS36" s="81" t="str">
        <f t="shared" ca="1" si="224"/>
        <v/>
      </c>
      <c r="IT36" s="51" t="str">
        <f t="shared" ca="1" si="225"/>
        <v/>
      </c>
      <c r="IU36" s="80" t="str">
        <f t="shared" ca="1" si="226"/>
        <v/>
      </c>
      <c r="IV36" s="82" t="str">
        <f t="shared" ca="1" si="227"/>
        <v/>
      </c>
      <c r="IW36" s="83" t="str">
        <f t="shared" ca="1" si="228"/>
        <v/>
      </c>
      <c r="IX36" s="79" t="str">
        <f t="shared" ca="1" si="803"/>
        <v/>
      </c>
      <c r="IY36" s="50" t="str">
        <f t="shared" ref="IY36" ca="1" si="1135">IFERROR((VLOOKUP($B36,INDIRECT("'"&amp;TEXT(IX$5,"dd-mm-yy")&amp;"'!$B$8:$AI$1000"),13,0)=$G$6)*1,"")</f>
        <v/>
      </c>
      <c r="IZ36" s="81" t="str">
        <f t="shared" ca="1" si="230"/>
        <v/>
      </c>
      <c r="JA36" s="81" t="str">
        <f t="shared" ca="1" si="231"/>
        <v/>
      </c>
      <c r="JB36" s="81" t="str">
        <f t="shared" ca="1" si="232"/>
        <v/>
      </c>
      <c r="JC36" s="81" t="str">
        <f t="shared" ca="1" si="233"/>
        <v/>
      </c>
      <c r="JD36" s="81" t="str">
        <f t="shared" ca="1" si="234"/>
        <v/>
      </c>
      <c r="JE36" s="81" t="str">
        <f t="shared" ca="1" si="235"/>
        <v/>
      </c>
      <c r="JF36" s="81" t="str">
        <f t="shared" ca="1" si="236"/>
        <v/>
      </c>
      <c r="JG36" s="81" t="str">
        <f t="shared" ca="1" si="237"/>
        <v/>
      </c>
      <c r="JH36" s="51" t="str">
        <f t="shared" ca="1" si="238"/>
        <v/>
      </c>
      <c r="JI36" s="80" t="str">
        <f t="shared" ca="1" si="239"/>
        <v/>
      </c>
      <c r="JJ36" s="82" t="str">
        <f t="shared" ca="1" si="240"/>
        <v/>
      </c>
      <c r="JK36" s="83" t="str">
        <f t="shared" ca="1" si="241"/>
        <v/>
      </c>
      <c r="JL36" s="79" t="str">
        <f t="shared" ca="1" si="803"/>
        <v/>
      </c>
      <c r="JM36" s="50" t="str">
        <f t="shared" ref="JM36" ca="1" si="1136">IFERROR((VLOOKUP($B36,INDIRECT("'"&amp;TEXT(JL$5,"dd-mm-yy")&amp;"'!$B$8:$AI$1000"),13,0)=$G$6)*1,"")</f>
        <v/>
      </c>
      <c r="JN36" s="81" t="str">
        <f t="shared" ca="1" si="243"/>
        <v/>
      </c>
      <c r="JO36" s="81" t="str">
        <f t="shared" ca="1" si="244"/>
        <v/>
      </c>
      <c r="JP36" s="81" t="str">
        <f t="shared" ca="1" si="245"/>
        <v/>
      </c>
      <c r="JQ36" s="81" t="str">
        <f t="shared" ca="1" si="246"/>
        <v/>
      </c>
      <c r="JR36" s="81" t="str">
        <f t="shared" ca="1" si="247"/>
        <v/>
      </c>
      <c r="JS36" s="81" t="str">
        <f t="shared" ca="1" si="248"/>
        <v/>
      </c>
      <c r="JT36" s="81" t="str">
        <f t="shared" ca="1" si="249"/>
        <v/>
      </c>
      <c r="JU36" s="81" t="str">
        <f t="shared" ca="1" si="250"/>
        <v/>
      </c>
      <c r="JV36" s="51" t="str">
        <f t="shared" ca="1" si="251"/>
        <v/>
      </c>
      <c r="JW36" s="80" t="str">
        <f t="shared" ca="1" si="252"/>
        <v/>
      </c>
      <c r="JX36" s="82" t="str">
        <f t="shared" ca="1" si="253"/>
        <v/>
      </c>
      <c r="JY36" s="83" t="str">
        <f t="shared" ca="1" si="254"/>
        <v/>
      </c>
      <c r="JZ36" s="79" t="str">
        <f t="shared" ca="1" si="803"/>
        <v/>
      </c>
      <c r="KA36" s="50" t="str">
        <f t="shared" ref="KA36" ca="1" si="1137">IFERROR((VLOOKUP($B36,INDIRECT("'"&amp;TEXT(JZ$5,"dd-mm-yy")&amp;"'!$B$8:$AI$1000"),13,0)=$G$6)*1,"")</f>
        <v/>
      </c>
      <c r="KB36" s="81" t="str">
        <f t="shared" ca="1" si="256"/>
        <v/>
      </c>
      <c r="KC36" s="81" t="str">
        <f t="shared" ca="1" si="257"/>
        <v/>
      </c>
      <c r="KD36" s="81" t="str">
        <f t="shared" ca="1" si="258"/>
        <v/>
      </c>
      <c r="KE36" s="81" t="str">
        <f t="shared" ca="1" si="259"/>
        <v/>
      </c>
      <c r="KF36" s="81" t="str">
        <f t="shared" ca="1" si="260"/>
        <v/>
      </c>
      <c r="KG36" s="81" t="str">
        <f t="shared" ca="1" si="261"/>
        <v/>
      </c>
      <c r="KH36" s="81" t="str">
        <f t="shared" ca="1" si="262"/>
        <v/>
      </c>
      <c r="KI36" s="81" t="str">
        <f t="shared" ca="1" si="263"/>
        <v/>
      </c>
      <c r="KJ36" s="51" t="str">
        <f t="shared" ca="1" si="264"/>
        <v/>
      </c>
      <c r="KK36" s="80" t="str">
        <f t="shared" ca="1" si="265"/>
        <v/>
      </c>
      <c r="KL36" s="82" t="str">
        <f t="shared" ca="1" si="266"/>
        <v/>
      </c>
      <c r="KM36" s="83" t="str">
        <f t="shared" ca="1" si="267"/>
        <v/>
      </c>
      <c r="KN36" s="79" t="str">
        <f t="shared" ca="1" si="837"/>
        <v/>
      </c>
      <c r="KO36" s="50" t="str">
        <f t="shared" ref="KO36" ca="1" si="1138">IFERROR((VLOOKUP($B36,INDIRECT("'"&amp;TEXT(KN$5,"dd-mm-yy")&amp;"'!$B$8:$AI$1000"),13,0)=$G$6)*1,"")</f>
        <v/>
      </c>
      <c r="KP36" s="81" t="str">
        <f t="shared" ca="1" si="269"/>
        <v/>
      </c>
      <c r="KQ36" s="81" t="str">
        <f t="shared" ca="1" si="270"/>
        <v/>
      </c>
      <c r="KR36" s="81" t="str">
        <f t="shared" ca="1" si="271"/>
        <v/>
      </c>
      <c r="KS36" s="81" t="str">
        <f t="shared" ca="1" si="272"/>
        <v/>
      </c>
      <c r="KT36" s="81" t="str">
        <f t="shared" ca="1" si="273"/>
        <v/>
      </c>
      <c r="KU36" s="81" t="str">
        <f t="shared" ca="1" si="274"/>
        <v/>
      </c>
      <c r="KV36" s="81" t="str">
        <f t="shared" ca="1" si="275"/>
        <v/>
      </c>
      <c r="KW36" s="81" t="str">
        <f t="shared" ca="1" si="276"/>
        <v/>
      </c>
      <c r="KX36" s="51" t="str">
        <f t="shared" ca="1" si="277"/>
        <v/>
      </c>
      <c r="KY36" s="80" t="str">
        <f t="shared" ca="1" si="278"/>
        <v/>
      </c>
      <c r="KZ36" s="82" t="str">
        <f t="shared" ca="1" si="279"/>
        <v/>
      </c>
      <c r="LA36" s="83" t="str">
        <f t="shared" ca="1" si="280"/>
        <v/>
      </c>
      <c r="LB36" s="79" t="str">
        <f t="shared" ca="1" si="837"/>
        <v/>
      </c>
      <c r="LC36" s="50" t="str">
        <f t="shared" ref="LC36" ca="1" si="1139">IFERROR((VLOOKUP($B36,INDIRECT("'"&amp;TEXT(LB$5,"dd-mm-yy")&amp;"'!$B$8:$AI$1000"),13,0)=$G$6)*1,"")</f>
        <v/>
      </c>
      <c r="LD36" s="81" t="str">
        <f t="shared" ca="1" si="283"/>
        <v/>
      </c>
      <c r="LE36" s="81" t="str">
        <f t="shared" ca="1" si="284"/>
        <v/>
      </c>
      <c r="LF36" s="81" t="str">
        <f t="shared" ca="1" si="285"/>
        <v/>
      </c>
      <c r="LG36" s="81" t="str">
        <f t="shared" ca="1" si="286"/>
        <v/>
      </c>
      <c r="LH36" s="81" t="str">
        <f t="shared" ca="1" si="287"/>
        <v/>
      </c>
      <c r="LI36" s="81" t="str">
        <f t="shared" ca="1" si="288"/>
        <v/>
      </c>
      <c r="LJ36" s="81" t="str">
        <f t="shared" ca="1" si="289"/>
        <v/>
      </c>
      <c r="LK36" s="81" t="str">
        <f t="shared" ca="1" si="290"/>
        <v/>
      </c>
      <c r="LL36" s="51" t="str">
        <f t="shared" ca="1" si="291"/>
        <v/>
      </c>
      <c r="LM36" s="80" t="str">
        <f t="shared" ca="1" si="292"/>
        <v/>
      </c>
      <c r="LN36" s="82" t="str">
        <f t="shared" ca="1" si="293"/>
        <v/>
      </c>
      <c r="LO36" s="83" t="str">
        <f t="shared" ca="1" si="294"/>
        <v/>
      </c>
      <c r="LP36" s="79" t="str">
        <f t="shared" ca="1" si="837"/>
        <v/>
      </c>
      <c r="LQ36" s="50" t="str">
        <f t="shared" ref="LQ36" ca="1" si="1140">IFERROR((VLOOKUP($B36,INDIRECT("'"&amp;TEXT(LP$5,"dd-mm-yy")&amp;"'!$B$8:$AI$1000"),13,0)=$G$6)*1,"")</f>
        <v/>
      </c>
      <c r="LR36" s="81" t="str">
        <f t="shared" ca="1" si="296"/>
        <v/>
      </c>
      <c r="LS36" s="81" t="str">
        <f t="shared" ca="1" si="297"/>
        <v/>
      </c>
      <c r="LT36" s="81" t="str">
        <f t="shared" ca="1" si="298"/>
        <v/>
      </c>
      <c r="LU36" s="81" t="str">
        <f t="shared" ca="1" si="299"/>
        <v/>
      </c>
      <c r="LV36" s="81" t="str">
        <f t="shared" ca="1" si="300"/>
        <v/>
      </c>
      <c r="LW36" s="81" t="str">
        <f t="shared" ca="1" si="301"/>
        <v/>
      </c>
      <c r="LX36" s="81" t="str">
        <f t="shared" ca="1" si="302"/>
        <v/>
      </c>
      <c r="LY36" s="81" t="str">
        <f t="shared" ca="1" si="303"/>
        <v/>
      </c>
      <c r="LZ36" s="51" t="str">
        <f t="shared" ca="1" si="304"/>
        <v/>
      </c>
      <c r="MA36" s="80" t="str">
        <f t="shared" ca="1" si="305"/>
        <v/>
      </c>
      <c r="MB36" s="82" t="str">
        <f t="shared" ca="1" si="306"/>
        <v/>
      </c>
      <c r="MC36" s="83" t="str">
        <f t="shared" ca="1" si="307"/>
        <v/>
      </c>
      <c r="MD36" s="79" t="str">
        <f t="shared" ca="1" si="837"/>
        <v/>
      </c>
      <c r="ME36" s="50" t="str">
        <f t="shared" ref="ME36" ca="1" si="1141">IFERROR((VLOOKUP($B36,INDIRECT("'"&amp;TEXT(MD$5,"dd-mm-yy")&amp;"'!$B$8:$AI$1000"),13,0)=$G$6)*1,"")</f>
        <v/>
      </c>
      <c r="MF36" s="81" t="str">
        <f t="shared" ca="1" si="309"/>
        <v/>
      </c>
      <c r="MG36" s="81" t="str">
        <f t="shared" ca="1" si="310"/>
        <v/>
      </c>
      <c r="MH36" s="81" t="str">
        <f t="shared" ca="1" si="311"/>
        <v/>
      </c>
      <c r="MI36" s="81" t="str">
        <f t="shared" ca="1" si="312"/>
        <v/>
      </c>
      <c r="MJ36" s="81" t="str">
        <f t="shared" ca="1" si="313"/>
        <v/>
      </c>
      <c r="MK36" s="81" t="str">
        <f t="shared" ca="1" si="314"/>
        <v/>
      </c>
      <c r="ML36" s="81" t="str">
        <f t="shared" ca="1" si="315"/>
        <v/>
      </c>
      <c r="MM36" s="81" t="str">
        <f t="shared" ca="1" si="316"/>
        <v/>
      </c>
      <c r="MN36" s="51" t="str">
        <f t="shared" ca="1" si="317"/>
        <v/>
      </c>
      <c r="MO36" s="80" t="str">
        <f t="shared" ca="1" si="318"/>
        <v/>
      </c>
      <c r="MP36" s="82" t="str">
        <f t="shared" ca="1" si="319"/>
        <v/>
      </c>
      <c r="MQ36" s="83" t="str">
        <f t="shared" ca="1" si="320"/>
        <v/>
      </c>
      <c r="MR36" s="79" t="str">
        <f t="shared" ca="1" si="837"/>
        <v/>
      </c>
      <c r="MS36" s="50" t="str">
        <f t="shared" ref="MS36" ca="1" si="1142">IFERROR((VLOOKUP($B36,INDIRECT("'"&amp;TEXT(MR$5,"dd-mm-yy")&amp;"'!$B$8:$AI$1000"),13,0)=$G$6)*1,"")</f>
        <v/>
      </c>
      <c r="MT36" s="81" t="str">
        <f t="shared" ca="1" si="322"/>
        <v/>
      </c>
      <c r="MU36" s="81" t="str">
        <f t="shared" ca="1" si="323"/>
        <v/>
      </c>
      <c r="MV36" s="81" t="str">
        <f t="shared" ca="1" si="324"/>
        <v/>
      </c>
      <c r="MW36" s="81" t="str">
        <f t="shared" ca="1" si="325"/>
        <v/>
      </c>
      <c r="MX36" s="81" t="str">
        <f t="shared" ca="1" si="326"/>
        <v/>
      </c>
      <c r="MY36" s="81" t="str">
        <f t="shared" ca="1" si="327"/>
        <v/>
      </c>
      <c r="MZ36" s="81" t="str">
        <f t="shared" ca="1" si="328"/>
        <v/>
      </c>
      <c r="NA36" s="81" t="str">
        <f t="shared" ca="1" si="329"/>
        <v/>
      </c>
      <c r="NB36" s="51" t="str">
        <f t="shared" ca="1" si="330"/>
        <v/>
      </c>
      <c r="NC36" s="80" t="str">
        <f t="shared" ca="1" si="331"/>
        <v/>
      </c>
      <c r="ND36" s="82" t="str">
        <f t="shared" ca="1" si="332"/>
        <v/>
      </c>
      <c r="NE36" s="83" t="str">
        <f t="shared" ca="1" si="333"/>
        <v/>
      </c>
      <c r="NF36" s="79" t="str">
        <f t="shared" ca="1" si="814"/>
        <v/>
      </c>
      <c r="NG36" s="50" t="str">
        <f t="shared" ref="NG36" ca="1" si="1143">IFERROR((VLOOKUP($B36,INDIRECT("'"&amp;TEXT(NF$5,"dd-mm-yy")&amp;"'!$B$8:$AI$1000"),13,0)=$G$6)*1,"")</f>
        <v/>
      </c>
      <c r="NH36" s="81" t="str">
        <f t="shared" ca="1" si="335"/>
        <v/>
      </c>
      <c r="NI36" s="81" t="str">
        <f t="shared" ca="1" si="336"/>
        <v/>
      </c>
      <c r="NJ36" s="81" t="str">
        <f t="shared" ca="1" si="337"/>
        <v/>
      </c>
      <c r="NK36" s="81" t="str">
        <f t="shared" ca="1" si="338"/>
        <v/>
      </c>
      <c r="NL36" s="81" t="str">
        <f t="shared" ca="1" si="339"/>
        <v/>
      </c>
      <c r="NM36" s="81" t="str">
        <f t="shared" ca="1" si="340"/>
        <v/>
      </c>
      <c r="NN36" s="81" t="str">
        <f t="shared" ca="1" si="341"/>
        <v/>
      </c>
      <c r="NO36" s="81" t="str">
        <f t="shared" ca="1" si="342"/>
        <v/>
      </c>
      <c r="NP36" s="51" t="str">
        <f t="shared" ca="1" si="343"/>
        <v/>
      </c>
      <c r="NQ36" s="80" t="str">
        <f t="shared" ca="1" si="344"/>
        <v/>
      </c>
      <c r="NR36" s="82" t="str">
        <f t="shared" ca="1" si="345"/>
        <v/>
      </c>
      <c r="NS36" s="83" t="str">
        <f t="shared" ca="1" si="346"/>
        <v/>
      </c>
      <c r="NT36" s="79" t="str">
        <f t="shared" ca="1" si="814"/>
        <v/>
      </c>
      <c r="NU36" s="50" t="str">
        <f t="shared" ref="NU36" ca="1" si="1144">IFERROR((VLOOKUP($B36,INDIRECT("'"&amp;TEXT(NT$5,"dd-mm-yy")&amp;"'!$B$8:$AI$1000"),13,0)=$G$6)*1,"")</f>
        <v/>
      </c>
      <c r="NV36" s="81" t="str">
        <f t="shared" ca="1" si="349"/>
        <v/>
      </c>
      <c r="NW36" s="81" t="str">
        <f t="shared" ca="1" si="350"/>
        <v/>
      </c>
      <c r="NX36" s="81" t="str">
        <f t="shared" ca="1" si="351"/>
        <v/>
      </c>
      <c r="NY36" s="81" t="str">
        <f t="shared" ca="1" si="352"/>
        <v/>
      </c>
      <c r="NZ36" s="81" t="str">
        <f t="shared" ca="1" si="353"/>
        <v/>
      </c>
      <c r="OA36" s="81" t="str">
        <f t="shared" ca="1" si="354"/>
        <v/>
      </c>
      <c r="OB36" s="81" t="str">
        <f t="shared" ca="1" si="355"/>
        <v/>
      </c>
      <c r="OC36" s="81" t="str">
        <f t="shared" ca="1" si="356"/>
        <v/>
      </c>
      <c r="OD36" s="51" t="str">
        <f t="shared" ca="1" si="357"/>
        <v/>
      </c>
      <c r="OE36" s="80" t="str">
        <f t="shared" ca="1" si="358"/>
        <v/>
      </c>
      <c r="OF36" s="82" t="str">
        <f t="shared" ca="1" si="359"/>
        <v/>
      </c>
      <c r="OG36" s="83" t="str">
        <f t="shared" ca="1" si="360"/>
        <v/>
      </c>
      <c r="OH36" s="79" t="str">
        <f t="shared" ca="1" si="814"/>
        <v/>
      </c>
      <c r="OI36" s="50" t="str">
        <f t="shared" ref="OI36" ca="1" si="1145">IFERROR((VLOOKUP($B36,INDIRECT("'"&amp;TEXT(OH$5,"dd-mm-yy")&amp;"'!$B$8:$AI$1000"),13,0)=$G$6)*1,"")</f>
        <v/>
      </c>
      <c r="OJ36" s="81" t="str">
        <f t="shared" ca="1" si="362"/>
        <v/>
      </c>
      <c r="OK36" s="81" t="str">
        <f t="shared" ca="1" si="363"/>
        <v/>
      </c>
      <c r="OL36" s="81" t="str">
        <f t="shared" ca="1" si="364"/>
        <v/>
      </c>
      <c r="OM36" s="81" t="str">
        <f t="shared" ca="1" si="365"/>
        <v/>
      </c>
      <c r="ON36" s="81" t="str">
        <f t="shared" ca="1" si="366"/>
        <v/>
      </c>
      <c r="OO36" s="81" t="str">
        <f t="shared" ca="1" si="367"/>
        <v/>
      </c>
      <c r="OP36" s="81" t="str">
        <f t="shared" ca="1" si="368"/>
        <v/>
      </c>
      <c r="OQ36" s="81" t="str">
        <f t="shared" ca="1" si="369"/>
        <v/>
      </c>
      <c r="OR36" s="51" t="str">
        <f t="shared" ca="1" si="370"/>
        <v/>
      </c>
      <c r="OS36" s="80" t="str">
        <f t="shared" ca="1" si="371"/>
        <v/>
      </c>
      <c r="OT36" s="82" t="str">
        <f t="shared" ca="1" si="372"/>
        <v/>
      </c>
      <c r="OU36" s="83" t="str">
        <f t="shared" ca="1" si="373"/>
        <v/>
      </c>
      <c r="OV36" s="79" t="str">
        <f t="shared" ca="1" si="814"/>
        <v/>
      </c>
      <c r="OW36" s="50" t="str">
        <f t="shared" ref="OW36" ca="1" si="1146">IFERROR((VLOOKUP($B36,INDIRECT("'"&amp;TEXT(OV$5,"dd-mm-yy")&amp;"'!$B$8:$AI$1000"),13,0)=$G$6)*1,"")</f>
        <v/>
      </c>
      <c r="OX36" s="81" t="str">
        <f t="shared" ca="1" si="375"/>
        <v/>
      </c>
      <c r="OY36" s="81" t="str">
        <f t="shared" ca="1" si="376"/>
        <v/>
      </c>
      <c r="OZ36" s="81" t="str">
        <f t="shared" ca="1" si="377"/>
        <v/>
      </c>
      <c r="PA36" s="81" t="str">
        <f t="shared" ca="1" si="378"/>
        <v/>
      </c>
      <c r="PB36" s="81" t="str">
        <f t="shared" ca="1" si="379"/>
        <v/>
      </c>
      <c r="PC36" s="81" t="str">
        <f t="shared" ca="1" si="380"/>
        <v/>
      </c>
      <c r="PD36" s="81" t="str">
        <f t="shared" ca="1" si="381"/>
        <v/>
      </c>
      <c r="PE36" s="81" t="str">
        <f t="shared" ca="1" si="382"/>
        <v/>
      </c>
      <c r="PF36" s="51" t="str">
        <f t="shared" ca="1" si="383"/>
        <v/>
      </c>
      <c r="PG36" s="80" t="str">
        <f t="shared" ca="1" si="384"/>
        <v/>
      </c>
      <c r="PH36" s="82" t="str">
        <f t="shared" ca="1" si="385"/>
        <v/>
      </c>
      <c r="PI36" s="83" t="str">
        <f t="shared" ca="1" si="386"/>
        <v/>
      </c>
      <c r="PJ36" s="79" t="str">
        <f t="shared" ca="1" si="814"/>
        <v/>
      </c>
      <c r="PK36" s="50" t="str">
        <f t="shared" ref="PK36" ca="1" si="1147">IFERROR((VLOOKUP($B36,INDIRECT("'"&amp;TEXT(PJ$5,"dd-mm-yy")&amp;"'!$B$8:$AI$1000"),13,0)=$G$6)*1,"")</f>
        <v/>
      </c>
      <c r="PL36" s="81" t="str">
        <f t="shared" ca="1" si="388"/>
        <v/>
      </c>
      <c r="PM36" s="81" t="str">
        <f t="shared" ca="1" si="389"/>
        <v/>
      </c>
      <c r="PN36" s="81" t="str">
        <f t="shared" ca="1" si="390"/>
        <v/>
      </c>
      <c r="PO36" s="81" t="str">
        <f t="shared" ca="1" si="391"/>
        <v/>
      </c>
      <c r="PP36" s="81" t="str">
        <f t="shared" ca="1" si="392"/>
        <v/>
      </c>
      <c r="PQ36" s="81" t="str">
        <f t="shared" ca="1" si="393"/>
        <v/>
      </c>
      <c r="PR36" s="81" t="str">
        <f t="shared" ca="1" si="394"/>
        <v/>
      </c>
      <c r="PS36" s="81" t="str">
        <f t="shared" ca="1" si="395"/>
        <v/>
      </c>
      <c r="PT36" s="51" t="str">
        <f t="shared" ca="1" si="396"/>
        <v/>
      </c>
      <c r="PU36" s="80" t="str">
        <f t="shared" ca="1" si="397"/>
        <v/>
      </c>
      <c r="PV36" s="82" t="str">
        <f t="shared" ca="1" si="398"/>
        <v/>
      </c>
      <c r="PW36" s="83" t="str">
        <f t="shared" ca="1" si="399"/>
        <v/>
      </c>
      <c r="PX36" s="79" t="str">
        <f t="shared" ca="1" si="820"/>
        <v/>
      </c>
      <c r="PY36" s="50" t="str">
        <f t="shared" ref="PY36" ca="1" si="1148">IFERROR((VLOOKUP($B36,INDIRECT("'"&amp;TEXT(PX$5,"dd-mm-yy")&amp;"'!$B$8:$AI$1000"),13,0)=$G$6)*1,"")</f>
        <v/>
      </c>
      <c r="PZ36" s="81" t="str">
        <f t="shared" ca="1" si="401"/>
        <v/>
      </c>
      <c r="QA36" s="81" t="str">
        <f t="shared" ca="1" si="402"/>
        <v/>
      </c>
      <c r="QB36" s="81" t="str">
        <f t="shared" ca="1" si="403"/>
        <v/>
      </c>
      <c r="QC36" s="81" t="str">
        <f t="shared" ca="1" si="404"/>
        <v/>
      </c>
      <c r="QD36" s="81" t="str">
        <f t="shared" ca="1" si="405"/>
        <v/>
      </c>
      <c r="QE36" s="81" t="str">
        <f t="shared" ca="1" si="406"/>
        <v/>
      </c>
      <c r="QF36" s="81" t="str">
        <f t="shared" ca="1" si="407"/>
        <v/>
      </c>
      <c r="QG36" s="81" t="str">
        <f t="shared" ca="1" si="408"/>
        <v/>
      </c>
      <c r="QH36" s="51" t="str">
        <f t="shared" ca="1" si="409"/>
        <v/>
      </c>
      <c r="QI36" s="80" t="str">
        <f t="shared" ca="1" si="410"/>
        <v/>
      </c>
      <c r="QJ36" s="82" t="str">
        <f t="shared" ca="1" si="411"/>
        <v/>
      </c>
      <c r="QK36" s="83" t="str">
        <f t="shared" ca="1" si="412"/>
        <v/>
      </c>
    </row>
  </sheetData>
  <mergeCells count="33">
    <mergeCell ref="EP5:FC5"/>
    <mergeCell ref="B2:S2"/>
    <mergeCell ref="T5:AG5"/>
    <mergeCell ref="AH5:AU5"/>
    <mergeCell ref="F5:S5"/>
    <mergeCell ref="AV5:BI5"/>
    <mergeCell ref="BJ5:BW5"/>
    <mergeCell ref="BX5:CK5"/>
    <mergeCell ref="CL5:CY5"/>
    <mergeCell ref="CZ5:DM5"/>
    <mergeCell ref="DN5:EA5"/>
    <mergeCell ref="EB5:EO5"/>
    <mergeCell ref="LB5:LO5"/>
    <mergeCell ref="FD5:FQ5"/>
    <mergeCell ref="FR5:GE5"/>
    <mergeCell ref="GF5:GS5"/>
    <mergeCell ref="GT5:HG5"/>
    <mergeCell ref="HH5:HU5"/>
    <mergeCell ref="HV5:II5"/>
    <mergeCell ref="IJ5:IW5"/>
    <mergeCell ref="IX5:JK5"/>
    <mergeCell ref="JL5:JY5"/>
    <mergeCell ref="JZ5:KM5"/>
    <mergeCell ref="KN5:LA5"/>
    <mergeCell ref="OV5:PI5"/>
    <mergeCell ref="PJ5:PW5"/>
    <mergeCell ref="PX5:QK5"/>
    <mergeCell ref="LP5:MC5"/>
    <mergeCell ref="MD5:MQ5"/>
    <mergeCell ref="MR5:NE5"/>
    <mergeCell ref="NF5:NS5"/>
    <mergeCell ref="NT5:OG5"/>
    <mergeCell ref="OH5:OU5"/>
  </mergeCells>
  <phoneticPr fontId="4" type="noConversion"/>
  <conditionalFormatting sqref="D7:E36">
    <cfRule type="colorScale" priority="1">
      <colorScale>
        <cfvo type="min"/>
        <cfvo type="percentile" val="50"/>
        <cfvo type="max"/>
        <color theme="9" tint="0.79998168889431442"/>
        <color rgb="FFFFF7CD"/>
        <color theme="7" tint="0.79998168889431442"/>
      </colorScale>
    </cfRule>
  </conditionalFormatting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" id="{0F637790-2429-447E-8F94-64912C1F610E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 gte="0">
                <xm:f>1</xm:f>
              </x14:cfvo>
              <x14:cfIcon iconSet="NoIcons" iconId="0"/>
              <x14:cfIcon iconSet="3Symbols2" iconId="2"/>
              <x14:cfIcon iconSet="NoIcons" iconId="0"/>
            </x14:iconSet>
          </x14:cfRule>
          <xm:sqref>T7:T36</xm:sqref>
        </x14:conditionalFormatting>
        <x14:conditionalFormatting xmlns:xm="http://schemas.microsoft.com/office/excel/2006/main">
          <x14:cfRule type="iconSet" priority="12" id="{CCD5EB8C-D7EC-4A5F-81F3-0DF2A652B84A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 gte="0">
                <xm:f>1</xm:f>
              </x14:cfvo>
              <x14:cfIcon iconSet="NoIcons" iconId="0"/>
              <x14:cfIcon iconSet="3Symbols2" iconId="0"/>
              <x14:cfIcon iconSet="NoIcons" iconId="0"/>
            </x14:iconSet>
          </x14:cfRule>
          <xm:sqref>U7:AC36</xm:sqref>
        </x14:conditionalFormatting>
        <x14:conditionalFormatting xmlns:xm="http://schemas.microsoft.com/office/excel/2006/main">
          <x14:cfRule type="iconSet" priority="11" id="{F285B558-5DCC-4873-8EBF-F68C69AC0D21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 gte="0">
                <xm:f>1</xm:f>
              </x14:cfvo>
              <x14:cfIcon iconSet="NoIcons" iconId="0"/>
              <x14:cfIcon iconSet="3Symbols2" iconId="2"/>
              <x14:cfIcon iconSet="NoIcons" iconId="0"/>
            </x14:iconSet>
          </x14:cfRule>
          <xm:sqref>AD7:AD36</xm:sqref>
        </x14:conditionalFormatting>
        <x14:conditionalFormatting xmlns:xm="http://schemas.microsoft.com/office/excel/2006/main">
          <x14:cfRule type="iconSet" priority="10" id="{BF04DE8E-4067-4B12-942F-904F4071C385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 gte="0">
                <xm:f>1</xm:f>
              </x14:cfvo>
              <x14:cfIcon iconSet="NoIcons" iconId="0"/>
              <x14:cfIcon iconSet="3Symbols2" iconId="0"/>
              <x14:cfIcon iconSet="NoIcons" iconId="0"/>
            </x14:iconSet>
          </x14:cfRule>
          <xm:sqref>AE7:AG36</xm:sqref>
        </x14:conditionalFormatting>
        <x14:conditionalFormatting xmlns:xm="http://schemas.microsoft.com/office/excel/2006/main">
          <x14:cfRule type="iconSet" priority="5" id="{3086F389-231F-42AC-B08B-00AAFF16405D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 gte="0">
                <xm:f>1</xm:f>
              </x14:cfvo>
              <x14:cfIcon iconSet="NoIcons" iconId="0"/>
              <x14:cfIcon iconSet="3Symbols2" iconId="2"/>
              <x14:cfIcon iconSet="NoIcons" iconId="0"/>
            </x14:iconSet>
          </x14:cfRule>
          <xm:sqref>AH7:AH36 AV7:AV36 BJ7:BJ36 BX7:BX36 CL7:CL36 CZ7:CZ36 DN7:DN36 EB7:EB36 EP7:EP36 FD7:FD36 FR7:FR36 GF7:GF36 GT7:GT36 HH7:HH36 HV7:HV36 IJ7:IJ36 IX7:IX36 JL7:JL36 JZ7:JZ36 KN7:KN36 LB7:LB36 LP7:LP36 MD7:MD36 MR7:MR36 NF7:NF36 NT7:NT36 OH7:OH36 OV7:OV36 PJ7:PJ36 PX7:PX36</xm:sqref>
        </x14:conditionalFormatting>
        <x14:conditionalFormatting xmlns:xm="http://schemas.microsoft.com/office/excel/2006/main">
          <x14:cfRule type="iconSet" priority="4" id="{B9F04428-0203-47D3-8828-4C3088BB208B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 gte="0">
                <xm:f>1</xm:f>
              </x14:cfvo>
              <x14:cfIcon iconSet="NoIcons" iconId="0"/>
              <x14:cfIcon iconSet="3Symbols2" iconId="0"/>
              <x14:cfIcon iconSet="NoIcons" iconId="0"/>
            </x14:iconSet>
          </x14:cfRule>
          <xm:sqref>AI7:AQ36 AW7:BE36 BK7:BS36 BY7:CG36 CM7:CU36 DA7:DI36 DO7:DW36 EC7:EK36 EQ7:EY36 FE7:FM36 FS7:GA36 GG7:GO36 GU7:HC36 HI7:HQ36 HW7:IE36 IK7:IS36 IY7:JG36 JM7:JU36 KA7:KI36 KO7:KW36 LC7:LK36 LQ7:LY36 ME7:MM36 MS7:NA36 NG7:NO36 NU7:OC36 OI7:OQ36 OW7:PE36 PK7:PS36 PY7:QG36</xm:sqref>
        </x14:conditionalFormatting>
        <x14:conditionalFormatting xmlns:xm="http://schemas.microsoft.com/office/excel/2006/main">
          <x14:cfRule type="iconSet" priority="3" id="{4FC6B1B6-E313-4C70-BAC9-6840E04A7E00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 gte="0">
                <xm:f>1</xm:f>
              </x14:cfvo>
              <x14:cfIcon iconSet="NoIcons" iconId="0"/>
              <x14:cfIcon iconSet="3Symbols2" iconId="2"/>
              <x14:cfIcon iconSet="NoIcons" iconId="0"/>
            </x14:iconSet>
          </x14:cfRule>
          <xm:sqref>AR7:AR36 BF7:BF36 BT7:BT36 CH7:CH36 CV7:CV36 DJ7:DJ36 DX7:DX36 EL7:EL36 EZ7:EZ36 FN7:FN36 GB7:GB36 GP7:GP36 HD7:HD36 HR7:HR36 IF7:IF36 IT7:IT36 JH7:JH36 JV7:JV36 KJ7:KJ36 KX7:KX36 LL7:LL36 LZ7:LZ36 MN7:MN36 NB7:NB36 NP7:NP36 OD7:OD36 OR7:OR36 PF7:PF36 PT7:PT36 QH7:QH36</xm:sqref>
        </x14:conditionalFormatting>
        <x14:conditionalFormatting xmlns:xm="http://schemas.microsoft.com/office/excel/2006/main">
          <x14:cfRule type="iconSet" priority="2" id="{E1C34F98-B766-4633-9EDE-85118E551F6F}">
            <x14:iconSet iconSet="3Symbols2" showValue="0" custom="1">
              <x14:cfvo type="percent">
                <xm:f>0</xm:f>
              </x14:cfvo>
              <x14:cfvo type="num">
                <xm:f>1</xm:f>
              </x14:cfvo>
              <x14:cfvo type="num" gte="0">
                <xm:f>1</xm:f>
              </x14:cfvo>
              <x14:cfIcon iconSet="NoIcons" iconId="0"/>
              <x14:cfIcon iconSet="3Symbols2" iconId="0"/>
              <x14:cfIcon iconSet="NoIcons" iconId="0"/>
            </x14:iconSet>
          </x14:cfRule>
          <xm:sqref>AS7:AU36 BG7:BI36 BU7:BW36 CI7:CK36 CW7:CY36 DK7:DM36 DY7:EA36 EM7:EO36 FA7:FC36 FO7:FQ36 GC7:GE36 GQ7:GS36 HE7:HG36 HS7:HU36 IG7:II36 IU7:IW36 JI7:JK36 JW7:JY36 KK7:KM36 KY7:LA36 LM7:LO36 MA7:MC36 MO7:MQ36 NC7:NE36 NQ7:NS36 OE7:OG36 OS7:OU36 PG7:PI36 PU7:PW36 QI7:QK36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FBEA0-3F09-4CC0-B79D-766751250B7B}">
  <sheetPr codeName="Hoja6">
    <tabColor theme="3"/>
  </sheetPr>
  <dimension ref="B2:AG43"/>
  <sheetViews>
    <sheetView showGridLines="0" zoomScale="90" zoomScaleNormal="90" workbookViewId="0">
      <pane xSplit="11" ySplit="12" topLeftCell="L13" activePane="bottomRight" state="frozen"/>
      <selection pane="topRight" activeCell="L1" sqref="L1"/>
      <selection pane="bottomLeft" activeCell="A13" sqref="A13"/>
      <selection pane="bottomRight" activeCell="C5" sqref="C5"/>
    </sheetView>
  </sheetViews>
  <sheetFormatPr baseColWidth="10" defaultRowHeight="16.5" outlineLevelCol="1" x14ac:dyDescent="0.3"/>
  <cols>
    <col min="1" max="1" width="3.75" customWidth="1"/>
    <col min="2" max="2" width="15.125" customWidth="1"/>
    <col min="3" max="3" width="12.75" customWidth="1"/>
    <col min="4" max="4" width="11.25" customWidth="1"/>
    <col min="5" max="5" width="13" customWidth="1"/>
    <col min="6" max="6" width="11.25" customWidth="1"/>
    <col min="7" max="7" width="13.375" customWidth="1"/>
    <col min="8" max="8" width="13.125" customWidth="1"/>
    <col min="9" max="9" width="11.25" customWidth="1"/>
    <col min="10" max="10" width="9.875" customWidth="1"/>
    <col min="11" max="14" width="11.25" customWidth="1"/>
    <col min="15" max="15" width="12.75" customWidth="1"/>
    <col min="16" max="16" width="12.375" customWidth="1"/>
    <col min="17" max="17" width="11.25" customWidth="1"/>
    <col min="18" max="18" width="10.75" customWidth="1"/>
    <col min="19" max="19" width="14" customWidth="1"/>
    <col min="20" max="20" width="12.25" customWidth="1"/>
    <col min="21" max="21" width="10.75" customWidth="1"/>
    <col min="22" max="22" width="12.875" customWidth="1"/>
    <col min="23" max="24" width="12.25" customWidth="1"/>
    <col min="25" max="26" width="11.25" outlineLevel="1"/>
    <col min="27" max="27" width="12.25" customWidth="1"/>
    <col min="28" max="28" width="11.25" outlineLevel="1"/>
    <col min="29" max="29" width="12.5" customWidth="1" outlineLevel="1"/>
    <col min="31" max="31" width="12.875" customWidth="1"/>
  </cols>
  <sheetData>
    <row r="2" spans="2:33" ht="15" customHeight="1" x14ac:dyDescent="0.3">
      <c r="B2" s="142" t="s">
        <v>666</v>
      </c>
      <c r="C2" s="142"/>
      <c r="D2" s="142"/>
      <c r="E2" s="142"/>
      <c r="F2" s="142"/>
      <c r="G2" s="142"/>
      <c r="H2" s="142"/>
      <c r="I2" s="142"/>
      <c r="J2" s="142"/>
      <c r="K2" s="142"/>
      <c r="M2" s="119" t="s">
        <v>250</v>
      </c>
      <c r="N2" s="120" t="s">
        <v>251</v>
      </c>
    </row>
    <row r="3" spans="2:33" ht="18.600000000000001" customHeight="1" thickBot="1" x14ac:dyDescent="0.35">
      <c r="B3" s="143"/>
      <c r="C3" s="143"/>
      <c r="D3" s="143"/>
      <c r="E3" s="143"/>
      <c r="F3" s="143"/>
      <c r="G3" s="143"/>
      <c r="H3" s="143"/>
      <c r="I3" s="143"/>
      <c r="J3" s="143"/>
      <c r="K3" s="143"/>
      <c r="M3" s="121">
        <f ca="1">VLOOKUP($C$5,Resumen_Asis_Colab[],3,FALSE)</f>
        <v>0</v>
      </c>
      <c r="N3" s="122">
        <f ca="1">VLOOKUP($C$5,Resumen_Asis_Colab[],4,FALSE)</f>
        <v>0</v>
      </c>
    </row>
    <row r="4" spans="2:33" ht="13.9" customHeight="1" x14ac:dyDescent="0.3">
      <c r="B4" s="13"/>
      <c r="C4" s="12"/>
      <c r="D4" s="12"/>
      <c r="E4" s="12"/>
      <c r="F4" s="12"/>
    </row>
    <row r="5" spans="2:33" ht="22.15" customHeight="1" x14ac:dyDescent="0.3">
      <c r="B5" s="99" t="s">
        <v>0</v>
      </c>
      <c r="C5" s="125" t="s">
        <v>75</v>
      </c>
      <c r="E5" s="110" t="s">
        <v>658</v>
      </c>
      <c r="F5" s="113">
        <f ca="1">AA10</f>
        <v>0</v>
      </c>
      <c r="G5" s="109" t="s">
        <v>661</v>
      </c>
      <c r="H5" s="112">
        <f ca="1">AD10</f>
        <v>0</v>
      </c>
      <c r="I5" s="111" t="s">
        <v>662</v>
      </c>
      <c r="J5" s="140">
        <f ca="1">AE10</f>
        <v>0</v>
      </c>
      <c r="K5" s="141"/>
      <c r="M5" s="118" t="s">
        <v>663</v>
      </c>
      <c r="N5" s="115" t="str">
        <f ca="1">VLOOKUP($C$5,Resumen_Asis_Colab[],5,FALSE)</f>
        <v/>
      </c>
    </row>
    <row r="6" spans="2:33" ht="6" customHeight="1" x14ac:dyDescent="0.3">
      <c r="B6" s="13"/>
      <c r="C6" s="13"/>
      <c r="F6" s="12"/>
      <c r="M6" s="114"/>
      <c r="N6" s="114"/>
    </row>
    <row r="7" spans="2:33" ht="22.15" customHeight="1" x14ac:dyDescent="0.3">
      <c r="B7" s="95" t="s">
        <v>655</v>
      </c>
      <c r="C7" s="147" t="str">
        <f>VLOOKUP($C$5,Tabla_Colaborador[],2,FALSE)</f>
        <v>Cuñat Ramírez, María</v>
      </c>
      <c r="D7" s="147"/>
      <c r="E7" s="147"/>
      <c r="G7" s="95" t="s">
        <v>2</v>
      </c>
      <c r="H7" s="150" t="str">
        <f>VLOOKUP($C$5,Tabla_Colaborador[],3,FALSE)</f>
        <v>Administración y Finanzas</v>
      </c>
      <c r="I7" s="151"/>
      <c r="J7" s="151"/>
      <c r="K7" s="152"/>
      <c r="M7" s="116" t="s">
        <v>664</v>
      </c>
      <c r="N7" s="117" t="str">
        <f ca="1">VLOOKUP($C$5,Resumen_Asis_Colab[],6,FALSE)</f>
        <v/>
      </c>
    </row>
    <row r="8" spans="2:33" ht="6" customHeight="1" x14ac:dyDescent="0.3">
      <c r="B8" s="13"/>
      <c r="C8" s="13"/>
      <c r="F8" s="12"/>
      <c r="M8" s="114"/>
      <c r="N8" s="114"/>
    </row>
    <row r="9" spans="2:33" ht="22.15" customHeight="1" x14ac:dyDescent="0.3">
      <c r="B9" s="95" t="s">
        <v>192</v>
      </c>
      <c r="C9" s="123">
        <f>VLOOKUP($C$5,Tabla_Colaborador[],5,FALSE)</f>
        <v>7500</v>
      </c>
      <c r="D9" s="95" t="s">
        <v>656</v>
      </c>
      <c r="E9" s="123">
        <f ca="1">ROUND($C$9/DAY(EOMONTH($B$13,0)),2)</f>
        <v>241.94</v>
      </c>
      <c r="F9" s="12"/>
      <c r="G9" s="95" t="s">
        <v>3</v>
      </c>
      <c r="H9" s="150" t="str">
        <f>VLOOKUP($C$5,Tabla_Colaborador[],4,FALSE)</f>
        <v>Analista Administrativo Financiero</v>
      </c>
      <c r="I9" s="151"/>
      <c r="J9" s="151"/>
      <c r="K9" s="152"/>
      <c r="M9" s="108" t="s">
        <v>665</v>
      </c>
      <c r="N9" s="117" t="str">
        <f ca="1">VLOOKUP($C$5,Resumen_Asis_Colab[],16,FALSE)</f>
        <v/>
      </c>
    </row>
    <row r="10" spans="2:33" ht="17.45" customHeight="1" x14ac:dyDescent="0.3">
      <c r="B10" s="13"/>
      <c r="C10" s="12"/>
      <c r="D10" s="12"/>
      <c r="E10" s="12"/>
      <c r="F10" s="12"/>
      <c r="X10" s="102" t="s">
        <v>660</v>
      </c>
      <c r="Y10" s="103">
        <f ca="1">SUM(Y13:Y43)</f>
        <v>0</v>
      </c>
      <c r="Z10" s="103">
        <f t="shared" ref="Z10:AE10" ca="1" si="0">SUM(Z13:Z43)</f>
        <v>0</v>
      </c>
      <c r="AA10" s="104">
        <f t="shared" ca="1" si="0"/>
        <v>0</v>
      </c>
      <c r="AB10" s="105">
        <f t="shared" ca="1" si="0"/>
        <v>0</v>
      </c>
      <c r="AC10" s="105">
        <f t="shared" ca="1" si="0"/>
        <v>0</v>
      </c>
      <c r="AD10" s="106">
        <f t="shared" ca="1" si="0"/>
        <v>0</v>
      </c>
      <c r="AE10" s="107">
        <f t="shared" ca="1" si="0"/>
        <v>0</v>
      </c>
    </row>
    <row r="11" spans="2:33" ht="13.9" customHeight="1" x14ac:dyDescent="0.3">
      <c r="C11" s="145" t="s">
        <v>185</v>
      </c>
      <c r="D11" s="145"/>
      <c r="E11" s="145"/>
      <c r="F11" s="145"/>
      <c r="G11" s="145"/>
      <c r="H11" s="145"/>
      <c r="I11" s="148" t="s">
        <v>187</v>
      </c>
      <c r="J11" s="148"/>
      <c r="K11" s="148"/>
      <c r="L11" s="148"/>
      <c r="M11" s="146" t="s">
        <v>155</v>
      </c>
      <c r="N11" s="146"/>
      <c r="O11" s="146"/>
      <c r="P11" s="149" t="s">
        <v>156</v>
      </c>
      <c r="Q11" s="149"/>
      <c r="R11" s="149"/>
      <c r="S11" s="144" t="s">
        <v>186</v>
      </c>
      <c r="T11" s="144"/>
      <c r="U11" s="144"/>
      <c r="V11" s="144"/>
      <c r="W11" s="144"/>
      <c r="X11" s="144"/>
      <c r="Y11" s="145" t="s">
        <v>657</v>
      </c>
      <c r="Z11" s="145"/>
      <c r="AA11" s="145"/>
      <c r="AB11" s="146" t="s">
        <v>198</v>
      </c>
      <c r="AC11" s="146"/>
      <c r="AD11" s="146"/>
      <c r="AE11" s="41" t="s">
        <v>209</v>
      </c>
    </row>
    <row r="12" spans="2:33" ht="49.5" x14ac:dyDescent="0.3">
      <c r="B12" s="27" t="s">
        <v>654</v>
      </c>
      <c r="C12" s="27" t="s">
        <v>137</v>
      </c>
      <c r="D12" s="2" t="s">
        <v>183</v>
      </c>
      <c r="E12" s="2" t="s">
        <v>191</v>
      </c>
      <c r="F12" s="2" t="s">
        <v>184</v>
      </c>
      <c r="G12" s="2" t="s">
        <v>8</v>
      </c>
      <c r="H12" s="2" t="s">
        <v>202</v>
      </c>
      <c r="I12" s="18" t="s">
        <v>204</v>
      </c>
      <c r="J12" s="18" t="s">
        <v>199</v>
      </c>
      <c r="K12" s="18" t="s">
        <v>164</v>
      </c>
      <c r="L12" s="18" t="s">
        <v>163</v>
      </c>
      <c r="M12" s="26" t="s">
        <v>200</v>
      </c>
      <c r="N12" s="26" t="s">
        <v>112</v>
      </c>
      <c r="O12" s="26" t="s">
        <v>162</v>
      </c>
      <c r="P12" s="19" t="s">
        <v>5</v>
      </c>
      <c r="Q12" s="19" t="s">
        <v>6</v>
      </c>
      <c r="R12" s="19" t="s">
        <v>201</v>
      </c>
      <c r="S12" s="20" t="s">
        <v>203</v>
      </c>
      <c r="T12" s="21" t="s">
        <v>208</v>
      </c>
      <c r="U12" s="35" t="s">
        <v>195</v>
      </c>
      <c r="V12" s="20" t="s">
        <v>205</v>
      </c>
      <c r="W12" s="32" t="s">
        <v>151</v>
      </c>
      <c r="X12" s="32" t="s">
        <v>152</v>
      </c>
      <c r="Y12" s="32" t="s">
        <v>206</v>
      </c>
      <c r="Z12" s="32" t="s">
        <v>207</v>
      </c>
      <c r="AA12" s="32" t="s">
        <v>659</v>
      </c>
      <c r="AB12" s="26" t="s">
        <v>153</v>
      </c>
      <c r="AC12" s="26" t="s">
        <v>196</v>
      </c>
      <c r="AD12" s="26" t="s">
        <v>197</v>
      </c>
      <c r="AE12" s="2" t="s">
        <v>210</v>
      </c>
    </row>
    <row r="13" spans="2:33" x14ac:dyDescent="0.3">
      <c r="B13" s="93">
        <f ca="1">Auxiliares!F3</f>
        <v>44927</v>
      </c>
      <c r="C13" s="96" t="str">
        <f t="shared" ref="C13:C43" ca="1" si="1">IFERROR(VLOOKUP($C$5,INDIRECT("'"&amp;TEXT($B13,"dd-mm-yy")&amp;"'!$B$8:$AI$1000"),COLUMN(E$1),0),"")</f>
        <v/>
      </c>
      <c r="D13" s="11" t="str">
        <f ca="1">IFERROR(VLOOKUP($C13,Tabla_Horario[],2,FALSE),"")</f>
        <v/>
      </c>
      <c r="E13" s="11" t="str">
        <f ca="1">IFERROR(VLOOKUP($C13,Tabla_Horario[],5,FALSE),"")</f>
        <v/>
      </c>
      <c r="F13" s="11" t="str">
        <f ca="1">IFERROR(VLOOKUP($C13,Tabla_Horario[],6,FALSE),"")</f>
        <v/>
      </c>
      <c r="G13" s="10" t="str">
        <f ca="1">IFERROR(VLOOKUP($C13,Tabla_Horario[],7,FALSE),"")</f>
        <v/>
      </c>
      <c r="H13" s="11" t="str">
        <f ca="1">IFERROR(VLOOKUP($C13,Tabla_Horario[],8,FALSE),"")</f>
        <v/>
      </c>
      <c r="I13" s="22" t="str">
        <f t="shared" ref="I13:I43" ca="1" si="2">IF($K13="F","",IFERROR(VLOOKUP($C$5,INDIRECT("'"&amp;TEXT($B13,"dd-mm-yy")&amp;"'!$B$8:$AI$1000"),COLUMN(K$1),0),""))</f>
        <v/>
      </c>
      <c r="J13" s="22" t="str">
        <f t="shared" ref="J13:J43" ca="1" si="3">IF($K13="F","",IFERROR(VLOOKUP($C$5,INDIRECT("'"&amp;TEXT($B13,"dd-mm-yy")&amp;"'!$B$8:$AI$1000"),COLUMN(L$1),0),""))</f>
        <v/>
      </c>
      <c r="K13" s="22" t="str">
        <f t="shared" ref="K13:K43" ca="1" si="4">IFERROR(VLOOKUP($C$5,INDIRECT("'"&amp;TEXT($B13,"dd-mm-yy")&amp;"'!$B$8:$AI$1000"),COLUMN(M$1),0),"")</f>
        <v/>
      </c>
      <c r="L13" s="97" t="str">
        <f t="shared" ref="L13:L43" ca="1" si="5">IF(OR(K13="A",K13=""),"",IFERROR(VLOOKUP($C$5,INDIRECT("'"&amp;TEXT($B13,"dd-mm-yy")&amp;"'!$B$8:$AI$1000"),COLUMN(N$1),0),""))</f>
        <v/>
      </c>
      <c r="M13" s="22" t="str">
        <f ca="1">IF(OR($K13="F",$K13=""),"",IF(I13&gt;D13+Horarios!$D$4,I13-(D13+Horarios!$D$4),0))</f>
        <v/>
      </c>
      <c r="N13" s="22" t="str">
        <f t="shared" ref="N13:N42" ca="1" si="6">IF(M13="","",IF(M13=0,"P","T"))</f>
        <v/>
      </c>
      <c r="O13" s="98" t="str">
        <f t="shared" ref="O13:O43" ca="1" si="7">IF(OR($N13="P",$N13="",),"",IFERROR(VLOOKUP($C$5,INDIRECT("'"&amp;TEXT($B13,"dd-mm-yy")&amp;"'!$B$8:$AI$1000"),COLUMN(Q$1),0),""))</f>
        <v/>
      </c>
      <c r="P13" s="22" t="str">
        <f t="shared" ref="P13:P43" ca="1" si="8">IF(OR($K13="",$K13="F"),"",IFERROR(VLOOKUP($C$5,INDIRECT("'"&amp;TEXT($B13,"dd-mm-yy")&amp;"'!$B$8:$AI$1000"),COLUMN(R$1),0),""))</f>
        <v/>
      </c>
      <c r="Q13" s="22" t="str">
        <f t="shared" ref="Q13:Q43" ca="1" si="9">IF(OR($K13="",$K13="F"),"",IFERROR(VLOOKUP($C$5,INDIRECT("'"&amp;TEXT($B13,"dd-mm-yy")&amp;"'!$B$8:$AI$1000"),COLUMN(S$1),0),""))</f>
        <v/>
      </c>
      <c r="R13" s="22" t="str">
        <f t="shared" ref="R13:R42" ca="1" si="10">IF(OR(K13="F",K13=""),"",IF(OR(P13="",Q13="",Q13-P13&lt;E13),E13,Q13-P13))</f>
        <v/>
      </c>
      <c r="S13" s="22" t="str">
        <f t="shared" ref="S13:S42" ca="1" si="11">IFERROR(IF(J13&lt;IF(I13&lt;D13,D13,I13),1,0)+J13-IF(I13&lt;D13,D13,I13)-R13,"")</f>
        <v/>
      </c>
      <c r="T13" s="31" t="str">
        <f t="shared" ref="T13:T42" ca="1" si="12">IF(S13="","",IF(S13&lt;H13,S13,H13))</f>
        <v/>
      </c>
      <c r="U13" s="37" t="str">
        <f t="shared" ref="U13:U42" ca="1" si="13">IF(T13&lt;H13,H13-T13,"")</f>
        <v/>
      </c>
      <c r="V13" s="22" t="str">
        <f t="shared" ref="V13:V42" ca="1" si="14">IF(S13="","",IF(S13&gt;H13,S13-H13,0))</f>
        <v/>
      </c>
      <c r="W13" s="31" t="str">
        <f ca="1">IF(V13="","",IF(V13&lt;Horarios!$B$35/24,0,Horarios!$B$35/24))</f>
        <v/>
      </c>
      <c r="X13" s="31" t="str">
        <f t="shared" ref="X13:X42" ca="1" si="15">IF(V13="","",IF(W13=0,0,IF(W13-V13,V13-W13,0)))</f>
        <v/>
      </c>
      <c r="Y13" s="100" t="str">
        <f ca="1">IFERROR(ROUND($E$9*(1+Horarios!$D$35)*W13,2),"")</f>
        <v/>
      </c>
      <c r="Z13" s="100" t="str">
        <f ca="1">IFERROR(ROUND($E$9*(1+Horarios!$D$36)*X13,2),"")</f>
        <v/>
      </c>
      <c r="AA13" s="101" t="str">
        <f t="shared" ref="AA13:AA43" ca="1" si="16">IF(OR(K13="F",K13=""),"",SUM(Y13:Z13))</f>
        <v/>
      </c>
      <c r="AB13" s="36" t="str">
        <f ca="1">IF(OR(K13="F",K13=""),"",IFERROR(IF(O13="TJ",0,VLOOKUP(M13,Tabla_Tardanzas[],3,TRUE)),0))</f>
        <v/>
      </c>
      <c r="AC13" s="36" t="str">
        <f t="shared" ref="AC13:AC43" ca="1" si="17">IF(OR(K13="F",K13=""),"",IF(U13="",0,ROUND(U13*$E$9,2)))</f>
        <v/>
      </c>
      <c r="AD13" s="39" t="str">
        <f t="shared" ref="AD13:AD43" ca="1" si="18">IF(OR(K13="F",K13=""),"",SUM(AB13:AC13))</f>
        <v/>
      </c>
      <c r="AE13" s="40">
        <f t="shared" ref="AE13:AE43" ca="1" si="19">IF(K13="",0,IFERROR($E$9+AA13-AD13,""))</f>
        <v>0</v>
      </c>
    </row>
    <row r="14" spans="2:33" x14ac:dyDescent="0.3">
      <c r="B14" s="93">
        <f ca="1">Auxiliares!F4</f>
        <v>44928</v>
      </c>
      <c r="C14" s="96" t="str">
        <f t="shared" ca="1" si="1"/>
        <v/>
      </c>
      <c r="D14" s="11" t="str">
        <f ca="1">IFERROR(VLOOKUP($C14,Tabla_Horario[],2,FALSE),"")</f>
        <v/>
      </c>
      <c r="E14" s="11" t="str">
        <f ca="1">IFERROR(VLOOKUP($C14,Tabla_Horario[],5,FALSE),"")</f>
        <v/>
      </c>
      <c r="F14" s="11" t="str">
        <f ca="1">IFERROR(VLOOKUP($C14,Tabla_Horario[],6,FALSE),"")</f>
        <v/>
      </c>
      <c r="G14" s="10" t="str">
        <f ca="1">IFERROR(VLOOKUP($C14,Tabla_Horario[],7,FALSE),"")</f>
        <v/>
      </c>
      <c r="H14" s="11" t="str">
        <f ca="1">IFERROR(VLOOKUP($C14,Tabla_Horario[],8,FALSE),"")</f>
        <v/>
      </c>
      <c r="I14" s="22" t="str">
        <f t="shared" ca="1" si="2"/>
        <v/>
      </c>
      <c r="J14" s="22" t="str">
        <f t="shared" ca="1" si="3"/>
        <v/>
      </c>
      <c r="K14" s="22" t="str">
        <f t="shared" ca="1" si="4"/>
        <v/>
      </c>
      <c r="L14" s="97" t="str">
        <f t="shared" ca="1" si="5"/>
        <v/>
      </c>
      <c r="M14" s="22" t="str">
        <f ca="1">IF(OR($K14="F",$K14=""),"",IF(I14&gt;D14+Horarios!$D$4,I14-(D14+Horarios!$D$4),0))</f>
        <v/>
      </c>
      <c r="N14" s="22" t="str">
        <f t="shared" ca="1" si="6"/>
        <v/>
      </c>
      <c r="O14" s="98" t="str">
        <f t="shared" ca="1" si="7"/>
        <v/>
      </c>
      <c r="P14" s="22" t="str">
        <f t="shared" ca="1" si="8"/>
        <v/>
      </c>
      <c r="Q14" s="22" t="str">
        <f t="shared" ca="1" si="9"/>
        <v/>
      </c>
      <c r="R14" s="22" t="str">
        <f t="shared" ca="1" si="10"/>
        <v/>
      </c>
      <c r="S14" s="22" t="str">
        <f t="shared" ca="1" si="11"/>
        <v/>
      </c>
      <c r="T14" s="31" t="str">
        <f t="shared" ca="1" si="12"/>
        <v/>
      </c>
      <c r="U14" s="37" t="str">
        <f t="shared" ca="1" si="13"/>
        <v/>
      </c>
      <c r="V14" s="22" t="str">
        <f t="shared" ca="1" si="14"/>
        <v/>
      </c>
      <c r="W14" s="31" t="str">
        <f ca="1">IF(V14="","",IF(V14&lt;Horarios!$B$35/24,0,Horarios!$B$35/24))</f>
        <v/>
      </c>
      <c r="X14" s="31" t="str">
        <f t="shared" ca="1" si="15"/>
        <v/>
      </c>
      <c r="Y14" s="100" t="str">
        <f ca="1">IFERROR(ROUND($E$9*(1+Horarios!$D$35)*W14,2),"")</f>
        <v/>
      </c>
      <c r="Z14" s="100" t="str">
        <f ca="1">IFERROR(ROUND($E$9*(1+Horarios!$D$36)*X14,2),"")</f>
        <v/>
      </c>
      <c r="AA14" s="101" t="str">
        <f t="shared" ca="1" si="16"/>
        <v/>
      </c>
      <c r="AB14" s="36" t="str">
        <f ca="1">IF(OR(K14="F",K14=""),"",IFERROR(IF(O14="TJ",0,VLOOKUP(M14,Tabla_Tardanzas[],3,TRUE)),0))</f>
        <v/>
      </c>
      <c r="AC14" s="36" t="str">
        <f t="shared" ca="1" si="17"/>
        <v/>
      </c>
      <c r="AD14" s="39" t="str">
        <f t="shared" ca="1" si="18"/>
        <v/>
      </c>
      <c r="AE14" s="40">
        <f t="shared" ca="1" si="19"/>
        <v>0</v>
      </c>
    </row>
    <row r="15" spans="2:33" x14ac:dyDescent="0.3">
      <c r="B15" s="93">
        <f ca="1">Auxiliares!F5</f>
        <v>44929</v>
      </c>
      <c r="C15" s="96" t="str">
        <f t="shared" ca="1" si="1"/>
        <v/>
      </c>
      <c r="D15" s="11" t="str">
        <f ca="1">IFERROR(VLOOKUP($C15,Tabla_Horario[],2,FALSE),"")</f>
        <v/>
      </c>
      <c r="E15" s="11" t="str">
        <f ca="1">IFERROR(VLOOKUP($C15,Tabla_Horario[],5,FALSE),"")</f>
        <v/>
      </c>
      <c r="F15" s="11" t="str">
        <f ca="1">IFERROR(VLOOKUP($C15,Tabla_Horario[],6,FALSE),"")</f>
        <v/>
      </c>
      <c r="G15" s="10" t="str">
        <f ca="1">IFERROR(VLOOKUP($C15,Tabla_Horario[],7,FALSE),"")</f>
        <v/>
      </c>
      <c r="H15" s="11" t="str">
        <f ca="1">IFERROR(VLOOKUP($C15,Tabla_Horario[],8,FALSE),"")</f>
        <v/>
      </c>
      <c r="I15" s="22" t="str">
        <f t="shared" ca="1" si="2"/>
        <v/>
      </c>
      <c r="J15" s="22" t="str">
        <f t="shared" ca="1" si="3"/>
        <v/>
      </c>
      <c r="K15" s="22" t="str">
        <f t="shared" ca="1" si="4"/>
        <v/>
      </c>
      <c r="L15" s="97" t="str">
        <f t="shared" ca="1" si="5"/>
        <v/>
      </c>
      <c r="M15" s="22" t="str">
        <f ca="1">IF(OR($K15="F",$K15=""),"",IF(I15&gt;D15+Horarios!$D$4,I15-(D15+Horarios!$D$4),0))</f>
        <v/>
      </c>
      <c r="N15" s="22" t="str">
        <f t="shared" ca="1" si="6"/>
        <v/>
      </c>
      <c r="O15" s="98" t="str">
        <f t="shared" ca="1" si="7"/>
        <v/>
      </c>
      <c r="P15" s="22" t="str">
        <f t="shared" ca="1" si="8"/>
        <v/>
      </c>
      <c r="Q15" s="22" t="str">
        <f t="shared" ca="1" si="9"/>
        <v/>
      </c>
      <c r="R15" s="22" t="str">
        <f t="shared" ca="1" si="10"/>
        <v/>
      </c>
      <c r="S15" s="22" t="str">
        <f t="shared" ca="1" si="11"/>
        <v/>
      </c>
      <c r="T15" s="31" t="str">
        <f t="shared" ca="1" si="12"/>
        <v/>
      </c>
      <c r="U15" s="37" t="str">
        <f t="shared" ca="1" si="13"/>
        <v/>
      </c>
      <c r="V15" s="22" t="str">
        <f t="shared" ca="1" si="14"/>
        <v/>
      </c>
      <c r="W15" s="31" t="str">
        <f ca="1">IF(V15="","",IF(V15&lt;Horarios!$B$35/24,0,Horarios!$B$35/24))</f>
        <v/>
      </c>
      <c r="X15" s="31" t="str">
        <f t="shared" ca="1" si="15"/>
        <v/>
      </c>
      <c r="Y15" s="100" t="str">
        <f ca="1">IFERROR(ROUND($E$9*(1+Horarios!$D$35)*W15,2),"")</f>
        <v/>
      </c>
      <c r="Z15" s="100" t="str">
        <f ca="1">IFERROR(ROUND($E$9*(1+Horarios!$D$36)*X15,2),"")</f>
        <v/>
      </c>
      <c r="AA15" s="101" t="str">
        <f t="shared" ca="1" si="16"/>
        <v/>
      </c>
      <c r="AB15" s="36" t="str">
        <f ca="1">IF(OR(K15="F",K15=""),"",IFERROR(IF(O15="TJ",0,VLOOKUP(M15,Tabla_Tardanzas[],3,TRUE)),0))</f>
        <v/>
      </c>
      <c r="AC15" s="36" t="str">
        <f t="shared" ca="1" si="17"/>
        <v/>
      </c>
      <c r="AD15" s="39" t="str">
        <f t="shared" ca="1" si="18"/>
        <v/>
      </c>
      <c r="AE15" s="40">
        <f t="shared" ca="1" si="19"/>
        <v>0</v>
      </c>
      <c r="AG15" s="33"/>
    </row>
    <row r="16" spans="2:33" x14ac:dyDescent="0.3">
      <c r="B16" s="93">
        <f ca="1">Auxiliares!F6</f>
        <v>44930</v>
      </c>
      <c r="C16" s="96" t="str">
        <f t="shared" ca="1" si="1"/>
        <v/>
      </c>
      <c r="D16" s="11" t="str">
        <f ca="1">IFERROR(VLOOKUP($C16,Tabla_Horario[],2,FALSE),"")</f>
        <v/>
      </c>
      <c r="E16" s="11" t="str">
        <f ca="1">IFERROR(VLOOKUP($C16,Tabla_Horario[],5,FALSE),"")</f>
        <v/>
      </c>
      <c r="F16" s="11" t="str">
        <f ca="1">IFERROR(VLOOKUP($C16,Tabla_Horario[],6,FALSE),"")</f>
        <v/>
      </c>
      <c r="G16" s="10" t="str">
        <f ca="1">IFERROR(VLOOKUP($C16,Tabla_Horario[],7,FALSE),"")</f>
        <v/>
      </c>
      <c r="H16" s="11" t="str">
        <f ca="1">IFERROR(VLOOKUP($C16,Tabla_Horario[],8,FALSE),"")</f>
        <v/>
      </c>
      <c r="I16" s="22" t="str">
        <f t="shared" ca="1" si="2"/>
        <v/>
      </c>
      <c r="J16" s="22" t="str">
        <f t="shared" ca="1" si="3"/>
        <v/>
      </c>
      <c r="K16" s="22" t="str">
        <f t="shared" ca="1" si="4"/>
        <v/>
      </c>
      <c r="L16" s="97" t="str">
        <f t="shared" ca="1" si="5"/>
        <v/>
      </c>
      <c r="M16" s="22" t="str">
        <f ca="1">IF(OR($K16="F",$K16=""),"",IF(I16&gt;D16+Horarios!$D$4,I16-(D16+Horarios!$D$4),0))</f>
        <v/>
      </c>
      <c r="N16" s="22" t="str">
        <f t="shared" ca="1" si="6"/>
        <v/>
      </c>
      <c r="O16" s="98" t="str">
        <f t="shared" ca="1" si="7"/>
        <v/>
      </c>
      <c r="P16" s="22" t="str">
        <f t="shared" ca="1" si="8"/>
        <v/>
      </c>
      <c r="Q16" s="22" t="str">
        <f t="shared" ca="1" si="9"/>
        <v/>
      </c>
      <c r="R16" s="22" t="str">
        <f t="shared" ca="1" si="10"/>
        <v/>
      </c>
      <c r="S16" s="22" t="str">
        <f t="shared" ca="1" si="11"/>
        <v/>
      </c>
      <c r="T16" s="31" t="str">
        <f t="shared" ca="1" si="12"/>
        <v/>
      </c>
      <c r="U16" s="37" t="str">
        <f t="shared" ca="1" si="13"/>
        <v/>
      </c>
      <c r="V16" s="22" t="str">
        <f t="shared" ca="1" si="14"/>
        <v/>
      </c>
      <c r="W16" s="31" t="str">
        <f ca="1">IF(V16="","",IF(V16&lt;Horarios!$B$35/24,0,Horarios!$B$35/24))</f>
        <v/>
      </c>
      <c r="X16" s="31" t="str">
        <f t="shared" ca="1" si="15"/>
        <v/>
      </c>
      <c r="Y16" s="100" t="str">
        <f ca="1">IFERROR(ROUND($E$9*(1+Horarios!$D$35)*W16,2),"")</f>
        <v/>
      </c>
      <c r="Z16" s="100" t="str">
        <f ca="1">IFERROR(ROUND($E$9*(1+Horarios!$D$36)*X16,2),"")</f>
        <v/>
      </c>
      <c r="AA16" s="101" t="str">
        <f t="shared" ca="1" si="16"/>
        <v/>
      </c>
      <c r="AB16" s="36" t="str">
        <f ca="1">IF(OR(K16="F",K16=""),"",IFERROR(IF(O16="TJ",0,VLOOKUP(M16,Tabla_Tardanzas[],3,TRUE)),0))</f>
        <v/>
      </c>
      <c r="AC16" s="36" t="str">
        <f t="shared" ca="1" si="17"/>
        <v/>
      </c>
      <c r="AD16" s="39" t="str">
        <f t="shared" ca="1" si="18"/>
        <v/>
      </c>
      <c r="AE16" s="40">
        <f t="shared" ca="1" si="19"/>
        <v>0</v>
      </c>
    </row>
    <row r="17" spans="2:31" x14ac:dyDescent="0.3">
      <c r="B17" s="93">
        <f ca="1">Auxiliares!F7</f>
        <v>44931</v>
      </c>
      <c r="C17" s="96" t="str">
        <f t="shared" ca="1" si="1"/>
        <v/>
      </c>
      <c r="D17" s="11" t="str">
        <f ca="1">IFERROR(VLOOKUP($C17,Tabla_Horario[],2,FALSE),"")</f>
        <v/>
      </c>
      <c r="E17" s="11" t="str">
        <f ca="1">IFERROR(VLOOKUP($C17,Tabla_Horario[],5,FALSE),"")</f>
        <v/>
      </c>
      <c r="F17" s="11" t="str">
        <f ca="1">IFERROR(VLOOKUP($C17,Tabla_Horario[],6,FALSE),"")</f>
        <v/>
      </c>
      <c r="G17" s="10" t="str">
        <f ca="1">IFERROR(VLOOKUP($C17,Tabla_Horario[],7,FALSE),"")</f>
        <v/>
      </c>
      <c r="H17" s="11" t="str">
        <f ca="1">IFERROR(VLOOKUP($C17,Tabla_Horario[],8,FALSE),"")</f>
        <v/>
      </c>
      <c r="I17" s="22" t="str">
        <f t="shared" ca="1" si="2"/>
        <v/>
      </c>
      <c r="J17" s="22" t="str">
        <f t="shared" ca="1" si="3"/>
        <v/>
      </c>
      <c r="K17" s="22" t="str">
        <f t="shared" ca="1" si="4"/>
        <v/>
      </c>
      <c r="L17" s="97" t="str">
        <f t="shared" ca="1" si="5"/>
        <v/>
      </c>
      <c r="M17" s="22" t="str">
        <f ca="1">IF(OR($K17="F",$K17=""),"",IF(I17&gt;D17+Horarios!$D$4,I17-(D17+Horarios!$D$4),0))</f>
        <v/>
      </c>
      <c r="N17" s="22" t="str">
        <f t="shared" ca="1" si="6"/>
        <v/>
      </c>
      <c r="O17" s="98" t="str">
        <f t="shared" ca="1" si="7"/>
        <v/>
      </c>
      <c r="P17" s="22" t="str">
        <f t="shared" ca="1" si="8"/>
        <v/>
      </c>
      <c r="Q17" s="22" t="str">
        <f t="shared" ca="1" si="9"/>
        <v/>
      </c>
      <c r="R17" s="22" t="str">
        <f t="shared" ca="1" si="10"/>
        <v/>
      </c>
      <c r="S17" s="22" t="str">
        <f t="shared" ca="1" si="11"/>
        <v/>
      </c>
      <c r="T17" s="31" t="str">
        <f t="shared" ca="1" si="12"/>
        <v/>
      </c>
      <c r="U17" s="37" t="str">
        <f t="shared" ca="1" si="13"/>
        <v/>
      </c>
      <c r="V17" s="22" t="str">
        <f t="shared" ca="1" si="14"/>
        <v/>
      </c>
      <c r="W17" s="31" t="str">
        <f ca="1">IF(V17="","",IF(V17&lt;Horarios!$B$35/24,0,Horarios!$B$35/24))</f>
        <v/>
      </c>
      <c r="X17" s="31" t="str">
        <f t="shared" ca="1" si="15"/>
        <v/>
      </c>
      <c r="Y17" s="100" t="str">
        <f ca="1">IFERROR(ROUND($E$9*(1+Horarios!$D$35)*W17,2),"")</f>
        <v/>
      </c>
      <c r="Z17" s="100" t="str">
        <f ca="1">IFERROR(ROUND($E$9*(1+Horarios!$D$36)*X17,2),"")</f>
        <v/>
      </c>
      <c r="AA17" s="101" t="str">
        <f t="shared" ca="1" si="16"/>
        <v/>
      </c>
      <c r="AB17" s="36" t="str">
        <f ca="1">IF(OR(K17="F",K17=""),"",IFERROR(IF(O17="TJ",0,VLOOKUP(M17,Tabla_Tardanzas[],3,TRUE)),0))</f>
        <v/>
      </c>
      <c r="AC17" s="36" t="str">
        <f t="shared" ca="1" si="17"/>
        <v/>
      </c>
      <c r="AD17" s="39" t="str">
        <f t="shared" ca="1" si="18"/>
        <v/>
      </c>
      <c r="AE17" s="40">
        <f t="shared" ca="1" si="19"/>
        <v>0</v>
      </c>
    </row>
    <row r="18" spans="2:31" x14ac:dyDescent="0.3">
      <c r="B18" s="93">
        <f ca="1">Auxiliares!F8</f>
        <v>44932</v>
      </c>
      <c r="C18" s="96" t="str">
        <f t="shared" ca="1" si="1"/>
        <v/>
      </c>
      <c r="D18" s="11" t="str">
        <f ca="1">IFERROR(VLOOKUP($C18,Tabla_Horario[],2,FALSE),"")</f>
        <v/>
      </c>
      <c r="E18" s="11" t="str">
        <f ca="1">IFERROR(VLOOKUP($C18,Tabla_Horario[],5,FALSE),"")</f>
        <v/>
      </c>
      <c r="F18" s="11" t="str">
        <f ca="1">IFERROR(VLOOKUP($C18,Tabla_Horario[],6,FALSE),"")</f>
        <v/>
      </c>
      <c r="G18" s="10" t="str">
        <f ca="1">IFERROR(VLOOKUP($C18,Tabla_Horario[],7,FALSE),"")</f>
        <v/>
      </c>
      <c r="H18" s="11" t="str">
        <f ca="1">IFERROR(VLOOKUP($C18,Tabla_Horario[],8,FALSE),"")</f>
        <v/>
      </c>
      <c r="I18" s="22" t="str">
        <f t="shared" ca="1" si="2"/>
        <v/>
      </c>
      <c r="J18" s="22" t="str">
        <f t="shared" ca="1" si="3"/>
        <v/>
      </c>
      <c r="K18" s="22" t="str">
        <f t="shared" ca="1" si="4"/>
        <v/>
      </c>
      <c r="L18" s="97" t="str">
        <f t="shared" ca="1" si="5"/>
        <v/>
      </c>
      <c r="M18" s="22" t="str">
        <f ca="1">IF(OR($K18="F",$K18=""),"",IF(I18&gt;D18+Horarios!$D$4,I18-(D18+Horarios!$D$4),0))</f>
        <v/>
      </c>
      <c r="N18" s="22" t="str">
        <f t="shared" ca="1" si="6"/>
        <v/>
      </c>
      <c r="O18" s="98" t="str">
        <f t="shared" ca="1" si="7"/>
        <v/>
      </c>
      <c r="P18" s="22" t="str">
        <f t="shared" ca="1" si="8"/>
        <v/>
      </c>
      <c r="Q18" s="22" t="str">
        <f t="shared" ca="1" si="9"/>
        <v/>
      </c>
      <c r="R18" s="22" t="str">
        <f t="shared" ca="1" si="10"/>
        <v/>
      </c>
      <c r="S18" s="22" t="str">
        <f t="shared" ca="1" si="11"/>
        <v/>
      </c>
      <c r="T18" s="31" t="str">
        <f t="shared" ca="1" si="12"/>
        <v/>
      </c>
      <c r="U18" s="37" t="str">
        <f t="shared" ca="1" si="13"/>
        <v/>
      </c>
      <c r="V18" s="22" t="str">
        <f t="shared" ca="1" si="14"/>
        <v/>
      </c>
      <c r="W18" s="31" t="str">
        <f ca="1">IF(V18="","",IF(V18&lt;Horarios!$B$35/24,0,Horarios!$B$35/24))</f>
        <v/>
      </c>
      <c r="X18" s="31" t="str">
        <f t="shared" ca="1" si="15"/>
        <v/>
      </c>
      <c r="Y18" s="100" t="str">
        <f ca="1">IFERROR(ROUND($E$9*(1+Horarios!$D$35)*W18,2),"")</f>
        <v/>
      </c>
      <c r="Z18" s="100" t="str">
        <f ca="1">IFERROR(ROUND($E$9*(1+Horarios!$D$36)*X18,2),"")</f>
        <v/>
      </c>
      <c r="AA18" s="101" t="str">
        <f t="shared" ca="1" si="16"/>
        <v/>
      </c>
      <c r="AB18" s="36" t="str">
        <f ca="1">IF(OR(K18="F",K18=""),"",IFERROR(IF(O18="TJ",0,VLOOKUP(M18,Tabla_Tardanzas[],3,TRUE)),0))</f>
        <v/>
      </c>
      <c r="AC18" s="36" t="str">
        <f t="shared" ca="1" si="17"/>
        <v/>
      </c>
      <c r="AD18" s="39" t="str">
        <f t="shared" ca="1" si="18"/>
        <v/>
      </c>
      <c r="AE18" s="40">
        <f t="shared" ca="1" si="19"/>
        <v>0</v>
      </c>
    </row>
    <row r="19" spans="2:31" x14ac:dyDescent="0.3">
      <c r="B19" s="93">
        <f ca="1">Auxiliares!F9</f>
        <v>44933</v>
      </c>
      <c r="C19" s="96" t="str">
        <f t="shared" ca="1" si="1"/>
        <v/>
      </c>
      <c r="D19" s="11" t="str">
        <f ca="1">IFERROR(VLOOKUP($C19,Tabla_Horario[],2,FALSE),"")</f>
        <v/>
      </c>
      <c r="E19" s="11" t="str">
        <f ca="1">IFERROR(VLOOKUP($C19,Tabla_Horario[],5,FALSE),"")</f>
        <v/>
      </c>
      <c r="F19" s="11" t="str">
        <f ca="1">IFERROR(VLOOKUP($C19,Tabla_Horario[],6,FALSE),"")</f>
        <v/>
      </c>
      <c r="G19" s="10" t="str">
        <f ca="1">IFERROR(VLOOKUP($C19,Tabla_Horario[],7,FALSE),"")</f>
        <v/>
      </c>
      <c r="H19" s="11" t="str">
        <f ca="1">IFERROR(VLOOKUP($C19,Tabla_Horario[],8,FALSE),"")</f>
        <v/>
      </c>
      <c r="I19" s="22" t="str">
        <f t="shared" ca="1" si="2"/>
        <v/>
      </c>
      <c r="J19" s="22" t="str">
        <f t="shared" ca="1" si="3"/>
        <v/>
      </c>
      <c r="K19" s="22" t="str">
        <f t="shared" ca="1" si="4"/>
        <v/>
      </c>
      <c r="L19" s="97" t="str">
        <f t="shared" ca="1" si="5"/>
        <v/>
      </c>
      <c r="M19" s="22" t="str">
        <f ca="1">IF(OR($K19="F",$K19=""),"",IF(I19&gt;D19+Horarios!$D$4,I19-(D19+Horarios!$D$4),0))</f>
        <v/>
      </c>
      <c r="N19" s="22" t="str">
        <f t="shared" ca="1" si="6"/>
        <v/>
      </c>
      <c r="O19" s="98" t="str">
        <f t="shared" ca="1" si="7"/>
        <v/>
      </c>
      <c r="P19" s="22" t="str">
        <f t="shared" ca="1" si="8"/>
        <v/>
      </c>
      <c r="Q19" s="22" t="str">
        <f t="shared" ca="1" si="9"/>
        <v/>
      </c>
      <c r="R19" s="22" t="str">
        <f t="shared" ca="1" si="10"/>
        <v/>
      </c>
      <c r="S19" s="22" t="str">
        <f t="shared" ca="1" si="11"/>
        <v/>
      </c>
      <c r="T19" s="31" t="str">
        <f t="shared" ca="1" si="12"/>
        <v/>
      </c>
      <c r="U19" s="37" t="str">
        <f t="shared" ca="1" si="13"/>
        <v/>
      </c>
      <c r="V19" s="22" t="str">
        <f t="shared" ca="1" si="14"/>
        <v/>
      </c>
      <c r="W19" s="31" t="str">
        <f ca="1">IF(V19="","",IF(V19&lt;Horarios!$B$35/24,0,Horarios!$B$35/24))</f>
        <v/>
      </c>
      <c r="X19" s="31" t="str">
        <f t="shared" ca="1" si="15"/>
        <v/>
      </c>
      <c r="Y19" s="100" t="str">
        <f ca="1">IFERROR(ROUND($E$9*(1+Horarios!$D$35)*W19,2),"")</f>
        <v/>
      </c>
      <c r="Z19" s="100" t="str">
        <f ca="1">IFERROR(ROUND($E$9*(1+Horarios!$D$36)*X19,2),"")</f>
        <v/>
      </c>
      <c r="AA19" s="101" t="str">
        <f t="shared" ca="1" si="16"/>
        <v/>
      </c>
      <c r="AB19" s="36" t="str">
        <f ca="1">IF(OR(K19="F",K19=""),"",IFERROR(IF(O19="TJ",0,VLOOKUP(M19,Tabla_Tardanzas[],3,TRUE)),0))</f>
        <v/>
      </c>
      <c r="AC19" s="36" t="str">
        <f t="shared" ca="1" si="17"/>
        <v/>
      </c>
      <c r="AD19" s="39" t="str">
        <f t="shared" ca="1" si="18"/>
        <v/>
      </c>
      <c r="AE19" s="40">
        <f t="shared" ca="1" si="19"/>
        <v>0</v>
      </c>
    </row>
    <row r="20" spans="2:31" x14ac:dyDescent="0.3">
      <c r="B20" s="93">
        <f ca="1">Auxiliares!F10</f>
        <v>44934</v>
      </c>
      <c r="C20" s="96" t="str">
        <f t="shared" ca="1" si="1"/>
        <v/>
      </c>
      <c r="D20" s="11" t="str">
        <f ca="1">IFERROR(VLOOKUP($C20,Tabla_Horario[],2,FALSE),"")</f>
        <v/>
      </c>
      <c r="E20" s="11" t="str">
        <f ca="1">IFERROR(VLOOKUP($C20,Tabla_Horario[],5,FALSE),"")</f>
        <v/>
      </c>
      <c r="F20" s="11" t="str">
        <f ca="1">IFERROR(VLOOKUP($C20,Tabla_Horario[],6,FALSE),"")</f>
        <v/>
      </c>
      <c r="G20" s="10" t="str">
        <f ca="1">IFERROR(VLOOKUP($C20,Tabla_Horario[],7,FALSE),"")</f>
        <v/>
      </c>
      <c r="H20" s="11" t="str">
        <f ca="1">IFERROR(VLOOKUP($C20,Tabla_Horario[],8,FALSE),"")</f>
        <v/>
      </c>
      <c r="I20" s="22" t="str">
        <f t="shared" ca="1" si="2"/>
        <v/>
      </c>
      <c r="J20" s="22" t="str">
        <f t="shared" ca="1" si="3"/>
        <v/>
      </c>
      <c r="K20" s="22" t="str">
        <f t="shared" ca="1" si="4"/>
        <v/>
      </c>
      <c r="L20" s="97" t="str">
        <f t="shared" ca="1" si="5"/>
        <v/>
      </c>
      <c r="M20" s="22" t="str">
        <f ca="1">IF(OR($K20="F",$K20=""),"",IF(I20&gt;D20+Horarios!$D$4,I20-(D20+Horarios!$D$4),0))</f>
        <v/>
      </c>
      <c r="N20" s="22" t="str">
        <f t="shared" ca="1" si="6"/>
        <v/>
      </c>
      <c r="O20" s="98" t="str">
        <f t="shared" ca="1" si="7"/>
        <v/>
      </c>
      <c r="P20" s="22" t="str">
        <f t="shared" ca="1" si="8"/>
        <v/>
      </c>
      <c r="Q20" s="22" t="str">
        <f t="shared" ca="1" si="9"/>
        <v/>
      </c>
      <c r="R20" s="22" t="str">
        <f t="shared" ca="1" si="10"/>
        <v/>
      </c>
      <c r="S20" s="22" t="str">
        <f t="shared" ca="1" si="11"/>
        <v/>
      </c>
      <c r="T20" s="31" t="str">
        <f t="shared" ca="1" si="12"/>
        <v/>
      </c>
      <c r="U20" s="37" t="str">
        <f t="shared" ca="1" si="13"/>
        <v/>
      </c>
      <c r="V20" s="22" t="str">
        <f t="shared" ca="1" si="14"/>
        <v/>
      </c>
      <c r="W20" s="31" t="str">
        <f ca="1">IF(V20="","",IF(V20&lt;Horarios!$B$35/24,0,Horarios!$B$35/24))</f>
        <v/>
      </c>
      <c r="X20" s="31" t="str">
        <f t="shared" ca="1" si="15"/>
        <v/>
      </c>
      <c r="Y20" s="100" t="str">
        <f ca="1">IFERROR(ROUND($E$9*(1+Horarios!$D$35)*W20,2),"")</f>
        <v/>
      </c>
      <c r="Z20" s="100" t="str">
        <f ca="1">IFERROR(ROUND($E$9*(1+Horarios!$D$36)*X20,2),"")</f>
        <v/>
      </c>
      <c r="AA20" s="101" t="str">
        <f t="shared" ca="1" si="16"/>
        <v/>
      </c>
      <c r="AB20" s="36" t="str">
        <f ca="1">IF(OR(K20="F",K20=""),"",IFERROR(IF(O20="TJ",0,VLOOKUP(M20,Tabla_Tardanzas[],3,TRUE)),0))</f>
        <v/>
      </c>
      <c r="AC20" s="36" t="str">
        <f t="shared" ca="1" si="17"/>
        <v/>
      </c>
      <c r="AD20" s="39" t="str">
        <f t="shared" ca="1" si="18"/>
        <v/>
      </c>
      <c r="AE20" s="40">
        <f t="shared" ca="1" si="19"/>
        <v>0</v>
      </c>
    </row>
    <row r="21" spans="2:31" x14ac:dyDescent="0.3">
      <c r="B21" s="93">
        <f ca="1">Auxiliares!F11</f>
        <v>44935</v>
      </c>
      <c r="C21" s="96" t="str">
        <f t="shared" ca="1" si="1"/>
        <v/>
      </c>
      <c r="D21" s="11" t="str">
        <f ca="1">IFERROR(VLOOKUP($C21,Tabla_Horario[],2,FALSE),"")</f>
        <v/>
      </c>
      <c r="E21" s="11" t="str">
        <f ca="1">IFERROR(VLOOKUP($C21,Tabla_Horario[],5,FALSE),"")</f>
        <v/>
      </c>
      <c r="F21" s="11" t="str">
        <f ca="1">IFERROR(VLOOKUP($C21,Tabla_Horario[],6,FALSE),"")</f>
        <v/>
      </c>
      <c r="G21" s="10" t="str">
        <f ca="1">IFERROR(VLOOKUP($C21,Tabla_Horario[],7,FALSE),"")</f>
        <v/>
      </c>
      <c r="H21" s="11" t="str">
        <f ca="1">IFERROR(VLOOKUP($C21,Tabla_Horario[],8,FALSE),"")</f>
        <v/>
      </c>
      <c r="I21" s="22" t="str">
        <f t="shared" ca="1" si="2"/>
        <v/>
      </c>
      <c r="J21" s="22" t="str">
        <f t="shared" ca="1" si="3"/>
        <v/>
      </c>
      <c r="K21" s="22" t="str">
        <f t="shared" ca="1" si="4"/>
        <v/>
      </c>
      <c r="L21" s="97" t="str">
        <f t="shared" ca="1" si="5"/>
        <v/>
      </c>
      <c r="M21" s="22" t="str">
        <f ca="1">IF(OR($K21="F",$K21=""),"",IF(I21&gt;D21+Horarios!$D$4,I21-(D21+Horarios!$D$4),0))</f>
        <v/>
      </c>
      <c r="N21" s="22" t="str">
        <f t="shared" ca="1" si="6"/>
        <v/>
      </c>
      <c r="O21" s="98" t="str">
        <f t="shared" ca="1" si="7"/>
        <v/>
      </c>
      <c r="P21" s="22" t="str">
        <f t="shared" ca="1" si="8"/>
        <v/>
      </c>
      <c r="Q21" s="22" t="str">
        <f t="shared" ca="1" si="9"/>
        <v/>
      </c>
      <c r="R21" s="22" t="str">
        <f t="shared" ca="1" si="10"/>
        <v/>
      </c>
      <c r="S21" s="22" t="str">
        <f t="shared" ca="1" si="11"/>
        <v/>
      </c>
      <c r="T21" s="31" t="str">
        <f t="shared" ca="1" si="12"/>
        <v/>
      </c>
      <c r="U21" s="37" t="str">
        <f t="shared" ca="1" si="13"/>
        <v/>
      </c>
      <c r="V21" s="22" t="str">
        <f t="shared" ca="1" si="14"/>
        <v/>
      </c>
      <c r="W21" s="31" t="str">
        <f ca="1">IF(V21="","",IF(V21&lt;Horarios!$B$35/24,0,Horarios!$B$35/24))</f>
        <v/>
      </c>
      <c r="X21" s="31" t="str">
        <f t="shared" ca="1" si="15"/>
        <v/>
      </c>
      <c r="Y21" s="100" t="str">
        <f ca="1">IFERROR(ROUND($E$9*(1+Horarios!$D$35)*W21,2),"")</f>
        <v/>
      </c>
      <c r="Z21" s="100" t="str">
        <f ca="1">IFERROR(ROUND($E$9*(1+Horarios!$D$36)*X21,2),"")</f>
        <v/>
      </c>
      <c r="AA21" s="101" t="str">
        <f t="shared" ca="1" si="16"/>
        <v/>
      </c>
      <c r="AB21" s="36" t="str">
        <f ca="1">IF(OR(K21="F",K21=""),"",IFERROR(IF(O21="TJ",0,VLOOKUP(M21,Tabla_Tardanzas[],3,TRUE)),0))</f>
        <v/>
      </c>
      <c r="AC21" s="36" t="str">
        <f t="shared" ca="1" si="17"/>
        <v/>
      </c>
      <c r="AD21" s="39" t="str">
        <f t="shared" ca="1" si="18"/>
        <v/>
      </c>
      <c r="AE21" s="40">
        <f t="shared" ca="1" si="19"/>
        <v>0</v>
      </c>
    </row>
    <row r="22" spans="2:31" x14ac:dyDescent="0.3">
      <c r="B22" s="93">
        <f ca="1">Auxiliares!F12</f>
        <v>44936</v>
      </c>
      <c r="C22" s="96" t="str">
        <f t="shared" ca="1" si="1"/>
        <v/>
      </c>
      <c r="D22" s="11" t="str">
        <f ca="1">IFERROR(VLOOKUP($C22,Tabla_Horario[],2,FALSE),"")</f>
        <v/>
      </c>
      <c r="E22" s="11" t="str">
        <f ca="1">IFERROR(VLOOKUP($C22,Tabla_Horario[],5,FALSE),"")</f>
        <v/>
      </c>
      <c r="F22" s="11" t="str">
        <f ca="1">IFERROR(VLOOKUP($C22,Tabla_Horario[],6,FALSE),"")</f>
        <v/>
      </c>
      <c r="G22" s="10" t="str">
        <f ca="1">IFERROR(VLOOKUP($C22,Tabla_Horario[],7,FALSE),"")</f>
        <v/>
      </c>
      <c r="H22" s="11" t="str">
        <f ca="1">IFERROR(VLOOKUP($C22,Tabla_Horario[],8,FALSE),"")</f>
        <v/>
      </c>
      <c r="I22" s="22" t="str">
        <f t="shared" ca="1" si="2"/>
        <v/>
      </c>
      <c r="J22" s="22" t="str">
        <f t="shared" ca="1" si="3"/>
        <v/>
      </c>
      <c r="K22" s="22" t="str">
        <f t="shared" ca="1" si="4"/>
        <v/>
      </c>
      <c r="L22" s="97" t="str">
        <f t="shared" ca="1" si="5"/>
        <v/>
      </c>
      <c r="M22" s="22" t="str">
        <f ca="1">IF(OR($K22="F",$K22=""),"",IF(I22&gt;D22+Horarios!$D$4,I22-(D22+Horarios!$D$4),0))</f>
        <v/>
      </c>
      <c r="N22" s="22" t="str">
        <f t="shared" ca="1" si="6"/>
        <v/>
      </c>
      <c r="O22" s="98" t="str">
        <f t="shared" ca="1" si="7"/>
        <v/>
      </c>
      <c r="P22" s="22" t="str">
        <f t="shared" ca="1" si="8"/>
        <v/>
      </c>
      <c r="Q22" s="22" t="str">
        <f t="shared" ca="1" si="9"/>
        <v/>
      </c>
      <c r="R22" s="22" t="str">
        <f t="shared" ca="1" si="10"/>
        <v/>
      </c>
      <c r="S22" s="22" t="str">
        <f t="shared" ca="1" si="11"/>
        <v/>
      </c>
      <c r="T22" s="31" t="str">
        <f t="shared" ca="1" si="12"/>
        <v/>
      </c>
      <c r="U22" s="37" t="str">
        <f t="shared" ca="1" si="13"/>
        <v/>
      </c>
      <c r="V22" s="22" t="str">
        <f t="shared" ca="1" si="14"/>
        <v/>
      </c>
      <c r="W22" s="31" t="str">
        <f ca="1">IF(V22="","",IF(V22&lt;Horarios!$B$35/24,0,Horarios!$B$35/24))</f>
        <v/>
      </c>
      <c r="X22" s="31" t="str">
        <f t="shared" ca="1" si="15"/>
        <v/>
      </c>
      <c r="Y22" s="100" t="str">
        <f ca="1">IFERROR(ROUND($E$9*(1+Horarios!$D$35)*W22,2),"")</f>
        <v/>
      </c>
      <c r="Z22" s="100" t="str">
        <f ca="1">IFERROR(ROUND($E$9*(1+Horarios!$D$36)*X22,2),"")</f>
        <v/>
      </c>
      <c r="AA22" s="101" t="str">
        <f t="shared" ca="1" si="16"/>
        <v/>
      </c>
      <c r="AB22" s="36" t="str">
        <f ca="1">IF(OR(K22="F",K22=""),"",IFERROR(IF(O22="TJ",0,VLOOKUP(M22,Tabla_Tardanzas[],3,TRUE)),0))</f>
        <v/>
      </c>
      <c r="AC22" s="36" t="str">
        <f t="shared" ca="1" si="17"/>
        <v/>
      </c>
      <c r="AD22" s="39" t="str">
        <f t="shared" ca="1" si="18"/>
        <v/>
      </c>
      <c r="AE22" s="40">
        <f t="shared" ca="1" si="19"/>
        <v>0</v>
      </c>
    </row>
    <row r="23" spans="2:31" x14ac:dyDescent="0.3">
      <c r="B23" s="93">
        <f ca="1">Auxiliares!F13</f>
        <v>44937</v>
      </c>
      <c r="C23" s="96" t="str">
        <f t="shared" ca="1" si="1"/>
        <v/>
      </c>
      <c r="D23" s="11" t="str">
        <f ca="1">IFERROR(VLOOKUP($C23,Tabla_Horario[],2,FALSE),"")</f>
        <v/>
      </c>
      <c r="E23" s="11" t="str">
        <f ca="1">IFERROR(VLOOKUP($C23,Tabla_Horario[],5,FALSE),"")</f>
        <v/>
      </c>
      <c r="F23" s="11" t="str">
        <f ca="1">IFERROR(VLOOKUP($C23,Tabla_Horario[],6,FALSE),"")</f>
        <v/>
      </c>
      <c r="G23" s="10" t="str">
        <f ca="1">IFERROR(VLOOKUP($C23,Tabla_Horario[],7,FALSE),"")</f>
        <v/>
      </c>
      <c r="H23" s="11" t="str">
        <f ca="1">IFERROR(VLOOKUP($C23,Tabla_Horario[],8,FALSE),"")</f>
        <v/>
      </c>
      <c r="I23" s="22" t="str">
        <f t="shared" ca="1" si="2"/>
        <v/>
      </c>
      <c r="J23" s="22" t="str">
        <f t="shared" ca="1" si="3"/>
        <v/>
      </c>
      <c r="K23" s="22" t="str">
        <f t="shared" ca="1" si="4"/>
        <v/>
      </c>
      <c r="L23" s="97" t="str">
        <f t="shared" ca="1" si="5"/>
        <v/>
      </c>
      <c r="M23" s="22" t="str">
        <f ca="1">IF(OR($K23="F",$K23=""),"",IF(I23&gt;D23+Horarios!$D$4,I23-(D23+Horarios!$D$4),0))</f>
        <v/>
      </c>
      <c r="N23" s="22" t="str">
        <f t="shared" ca="1" si="6"/>
        <v/>
      </c>
      <c r="O23" s="98" t="str">
        <f t="shared" ca="1" si="7"/>
        <v/>
      </c>
      <c r="P23" s="22" t="str">
        <f t="shared" ca="1" si="8"/>
        <v/>
      </c>
      <c r="Q23" s="22" t="str">
        <f t="shared" ca="1" si="9"/>
        <v/>
      </c>
      <c r="R23" s="22" t="str">
        <f t="shared" ca="1" si="10"/>
        <v/>
      </c>
      <c r="S23" s="22" t="str">
        <f t="shared" ca="1" si="11"/>
        <v/>
      </c>
      <c r="T23" s="31" t="str">
        <f t="shared" ca="1" si="12"/>
        <v/>
      </c>
      <c r="U23" s="37" t="str">
        <f t="shared" ca="1" si="13"/>
        <v/>
      </c>
      <c r="V23" s="22" t="str">
        <f t="shared" ca="1" si="14"/>
        <v/>
      </c>
      <c r="W23" s="31" t="str">
        <f ca="1">IF(V23="","",IF(V23&lt;Horarios!$B$35/24,0,Horarios!$B$35/24))</f>
        <v/>
      </c>
      <c r="X23" s="31" t="str">
        <f t="shared" ca="1" si="15"/>
        <v/>
      </c>
      <c r="Y23" s="100" t="str">
        <f ca="1">IFERROR(ROUND($E$9*(1+Horarios!$D$35)*W23,2),"")</f>
        <v/>
      </c>
      <c r="Z23" s="100" t="str">
        <f ca="1">IFERROR(ROUND($E$9*(1+Horarios!$D$36)*X23,2),"")</f>
        <v/>
      </c>
      <c r="AA23" s="101" t="str">
        <f t="shared" ca="1" si="16"/>
        <v/>
      </c>
      <c r="AB23" s="36" t="str">
        <f ca="1">IF(OR(K23="F",K23=""),"",IFERROR(IF(O23="TJ",0,VLOOKUP(M23,Tabla_Tardanzas[],3,TRUE)),0))</f>
        <v/>
      </c>
      <c r="AC23" s="36" t="str">
        <f t="shared" ca="1" si="17"/>
        <v/>
      </c>
      <c r="AD23" s="39" t="str">
        <f t="shared" ca="1" si="18"/>
        <v/>
      </c>
      <c r="AE23" s="40">
        <f t="shared" ca="1" si="19"/>
        <v>0</v>
      </c>
    </row>
    <row r="24" spans="2:31" x14ac:dyDescent="0.3">
      <c r="B24" s="93">
        <f ca="1">Auxiliares!F14</f>
        <v>44938</v>
      </c>
      <c r="C24" s="96" t="str">
        <f t="shared" ca="1" si="1"/>
        <v/>
      </c>
      <c r="D24" s="11" t="str">
        <f ca="1">IFERROR(VLOOKUP($C24,Tabla_Horario[],2,FALSE),"")</f>
        <v/>
      </c>
      <c r="E24" s="11" t="str">
        <f ca="1">IFERROR(VLOOKUP($C24,Tabla_Horario[],5,FALSE),"")</f>
        <v/>
      </c>
      <c r="F24" s="11" t="str">
        <f ca="1">IFERROR(VLOOKUP($C24,Tabla_Horario[],6,FALSE),"")</f>
        <v/>
      </c>
      <c r="G24" s="10" t="str">
        <f ca="1">IFERROR(VLOOKUP($C24,Tabla_Horario[],7,FALSE),"")</f>
        <v/>
      </c>
      <c r="H24" s="11" t="str">
        <f ca="1">IFERROR(VLOOKUP($C24,Tabla_Horario[],8,FALSE),"")</f>
        <v/>
      </c>
      <c r="I24" s="22" t="str">
        <f t="shared" ca="1" si="2"/>
        <v/>
      </c>
      <c r="J24" s="22" t="str">
        <f t="shared" ca="1" si="3"/>
        <v/>
      </c>
      <c r="K24" s="22" t="str">
        <f t="shared" ca="1" si="4"/>
        <v/>
      </c>
      <c r="L24" s="97" t="str">
        <f t="shared" ca="1" si="5"/>
        <v/>
      </c>
      <c r="M24" s="22" t="str">
        <f ca="1">IF(OR($K24="F",$K24=""),"",IF(I24&gt;D24+Horarios!$D$4,I24-(D24+Horarios!$D$4),0))</f>
        <v/>
      </c>
      <c r="N24" s="22" t="str">
        <f t="shared" ca="1" si="6"/>
        <v/>
      </c>
      <c r="O24" s="98" t="str">
        <f t="shared" ca="1" si="7"/>
        <v/>
      </c>
      <c r="P24" s="22" t="str">
        <f t="shared" ca="1" si="8"/>
        <v/>
      </c>
      <c r="Q24" s="22" t="str">
        <f t="shared" ca="1" si="9"/>
        <v/>
      </c>
      <c r="R24" s="22" t="str">
        <f t="shared" ca="1" si="10"/>
        <v/>
      </c>
      <c r="S24" s="22" t="str">
        <f t="shared" ca="1" si="11"/>
        <v/>
      </c>
      <c r="T24" s="31" t="str">
        <f t="shared" ca="1" si="12"/>
        <v/>
      </c>
      <c r="U24" s="37" t="str">
        <f t="shared" ca="1" si="13"/>
        <v/>
      </c>
      <c r="V24" s="22" t="str">
        <f t="shared" ca="1" si="14"/>
        <v/>
      </c>
      <c r="W24" s="31" t="str">
        <f ca="1">IF(V24="","",IF(V24&lt;Horarios!$B$35/24,0,Horarios!$B$35/24))</f>
        <v/>
      </c>
      <c r="X24" s="31" t="str">
        <f t="shared" ca="1" si="15"/>
        <v/>
      </c>
      <c r="Y24" s="100" t="str">
        <f ca="1">IFERROR(ROUND($E$9*(1+Horarios!$D$35)*W24,2),"")</f>
        <v/>
      </c>
      <c r="Z24" s="100" t="str">
        <f ca="1">IFERROR(ROUND($E$9*(1+Horarios!$D$36)*X24,2),"")</f>
        <v/>
      </c>
      <c r="AA24" s="101" t="str">
        <f t="shared" ca="1" si="16"/>
        <v/>
      </c>
      <c r="AB24" s="36" t="str">
        <f ca="1">IF(OR(K24="F",K24=""),"",IFERROR(IF(O24="TJ",0,VLOOKUP(M24,Tabla_Tardanzas[],3,TRUE)),0))</f>
        <v/>
      </c>
      <c r="AC24" s="36" t="str">
        <f t="shared" ca="1" si="17"/>
        <v/>
      </c>
      <c r="AD24" s="39" t="str">
        <f t="shared" ca="1" si="18"/>
        <v/>
      </c>
      <c r="AE24" s="40">
        <f t="shared" ca="1" si="19"/>
        <v>0</v>
      </c>
    </row>
    <row r="25" spans="2:31" x14ac:dyDescent="0.3">
      <c r="B25" s="93">
        <f ca="1">Auxiliares!F15</f>
        <v>44939</v>
      </c>
      <c r="C25" s="96" t="str">
        <f t="shared" ca="1" si="1"/>
        <v/>
      </c>
      <c r="D25" s="11" t="str">
        <f ca="1">IFERROR(VLOOKUP($C25,Tabla_Horario[],2,FALSE),"")</f>
        <v/>
      </c>
      <c r="E25" s="11" t="str">
        <f ca="1">IFERROR(VLOOKUP($C25,Tabla_Horario[],5,FALSE),"")</f>
        <v/>
      </c>
      <c r="F25" s="11" t="str">
        <f ca="1">IFERROR(VLOOKUP($C25,Tabla_Horario[],6,FALSE),"")</f>
        <v/>
      </c>
      <c r="G25" s="10" t="str">
        <f ca="1">IFERROR(VLOOKUP($C25,Tabla_Horario[],7,FALSE),"")</f>
        <v/>
      </c>
      <c r="H25" s="11" t="str">
        <f ca="1">IFERROR(VLOOKUP($C25,Tabla_Horario[],8,FALSE),"")</f>
        <v/>
      </c>
      <c r="I25" s="22" t="str">
        <f t="shared" ca="1" si="2"/>
        <v/>
      </c>
      <c r="J25" s="22" t="str">
        <f t="shared" ca="1" si="3"/>
        <v/>
      </c>
      <c r="K25" s="22" t="str">
        <f t="shared" ca="1" si="4"/>
        <v/>
      </c>
      <c r="L25" s="97" t="str">
        <f t="shared" ca="1" si="5"/>
        <v/>
      </c>
      <c r="M25" s="22" t="str">
        <f ca="1">IF(OR($K25="F",$K25=""),"",IF(I25&gt;D25+Horarios!$D$4,I25-(D25+Horarios!$D$4),0))</f>
        <v/>
      </c>
      <c r="N25" s="22" t="str">
        <f t="shared" ca="1" si="6"/>
        <v/>
      </c>
      <c r="O25" s="98" t="str">
        <f t="shared" ca="1" si="7"/>
        <v/>
      </c>
      <c r="P25" s="22" t="str">
        <f t="shared" ca="1" si="8"/>
        <v/>
      </c>
      <c r="Q25" s="22" t="str">
        <f t="shared" ca="1" si="9"/>
        <v/>
      </c>
      <c r="R25" s="22" t="str">
        <f t="shared" ca="1" si="10"/>
        <v/>
      </c>
      <c r="S25" s="22" t="str">
        <f t="shared" ca="1" si="11"/>
        <v/>
      </c>
      <c r="T25" s="31" t="str">
        <f t="shared" ca="1" si="12"/>
        <v/>
      </c>
      <c r="U25" s="37" t="str">
        <f t="shared" ca="1" si="13"/>
        <v/>
      </c>
      <c r="V25" s="22" t="str">
        <f t="shared" ca="1" si="14"/>
        <v/>
      </c>
      <c r="W25" s="31" t="str">
        <f ca="1">IF(V25="","",IF(V25&lt;Horarios!$B$35/24,0,Horarios!$B$35/24))</f>
        <v/>
      </c>
      <c r="X25" s="31" t="str">
        <f t="shared" ca="1" si="15"/>
        <v/>
      </c>
      <c r="Y25" s="100" t="str">
        <f ca="1">IFERROR(ROUND($E$9*(1+Horarios!$D$35)*W25,2),"")</f>
        <v/>
      </c>
      <c r="Z25" s="100" t="str">
        <f ca="1">IFERROR(ROUND($E$9*(1+Horarios!$D$36)*X25,2),"")</f>
        <v/>
      </c>
      <c r="AA25" s="101" t="str">
        <f t="shared" ca="1" si="16"/>
        <v/>
      </c>
      <c r="AB25" s="36" t="str">
        <f ca="1">IF(OR(K25="F",K25=""),"",IFERROR(IF(O25="TJ",0,VLOOKUP(M25,Tabla_Tardanzas[],3,TRUE)),0))</f>
        <v/>
      </c>
      <c r="AC25" s="36" t="str">
        <f t="shared" ca="1" si="17"/>
        <v/>
      </c>
      <c r="AD25" s="39" t="str">
        <f t="shared" ca="1" si="18"/>
        <v/>
      </c>
      <c r="AE25" s="40">
        <f t="shared" ca="1" si="19"/>
        <v>0</v>
      </c>
    </row>
    <row r="26" spans="2:31" x14ac:dyDescent="0.3">
      <c r="B26" s="93">
        <f ca="1">Auxiliares!F16</f>
        <v>44940</v>
      </c>
      <c r="C26" s="96" t="str">
        <f t="shared" ca="1" si="1"/>
        <v/>
      </c>
      <c r="D26" s="11" t="str">
        <f ca="1">IFERROR(VLOOKUP($C26,Tabla_Horario[],2,FALSE),"")</f>
        <v/>
      </c>
      <c r="E26" s="11" t="str">
        <f ca="1">IFERROR(VLOOKUP($C26,Tabla_Horario[],5,FALSE),"")</f>
        <v/>
      </c>
      <c r="F26" s="11" t="str">
        <f ca="1">IFERROR(VLOOKUP($C26,Tabla_Horario[],6,FALSE),"")</f>
        <v/>
      </c>
      <c r="G26" s="10" t="str">
        <f ca="1">IFERROR(VLOOKUP($C26,Tabla_Horario[],7,FALSE),"")</f>
        <v/>
      </c>
      <c r="H26" s="11" t="str">
        <f ca="1">IFERROR(VLOOKUP($C26,Tabla_Horario[],8,FALSE),"")</f>
        <v/>
      </c>
      <c r="I26" s="22" t="str">
        <f t="shared" ca="1" si="2"/>
        <v/>
      </c>
      <c r="J26" s="22" t="str">
        <f t="shared" ca="1" si="3"/>
        <v/>
      </c>
      <c r="K26" s="22" t="str">
        <f t="shared" ca="1" si="4"/>
        <v/>
      </c>
      <c r="L26" s="97" t="str">
        <f t="shared" ca="1" si="5"/>
        <v/>
      </c>
      <c r="M26" s="22" t="str">
        <f ca="1">IF(OR($K26="F",$K26=""),"",IF(I26&gt;D26+Horarios!$D$4,I26-(D26+Horarios!$D$4),0))</f>
        <v/>
      </c>
      <c r="N26" s="22" t="str">
        <f t="shared" ca="1" si="6"/>
        <v/>
      </c>
      <c r="O26" s="98" t="str">
        <f t="shared" ca="1" si="7"/>
        <v/>
      </c>
      <c r="P26" s="22" t="str">
        <f t="shared" ca="1" si="8"/>
        <v/>
      </c>
      <c r="Q26" s="22" t="str">
        <f t="shared" ca="1" si="9"/>
        <v/>
      </c>
      <c r="R26" s="22" t="str">
        <f t="shared" ca="1" si="10"/>
        <v/>
      </c>
      <c r="S26" s="22" t="str">
        <f t="shared" ca="1" si="11"/>
        <v/>
      </c>
      <c r="T26" s="31" t="str">
        <f t="shared" ca="1" si="12"/>
        <v/>
      </c>
      <c r="U26" s="37" t="str">
        <f t="shared" ca="1" si="13"/>
        <v/>
      </c>
      <c r="V26" s="22" t="str">
        <f t="shared" ca="1" si="14"/>
        <v/>
      </c>
      <c r="W26" s="31" t="str">
        <f ca="1">IF(V26="","",IF(V26&lt;Horarios!$B$35/24,0,Horarios!$B$35/24))</f>
        <v/>
      </c>
      <c r="X26" s="31" t="str">
        <f t="shared" ca="1" si="15"/>
        <v/>
      </c>
      <c r="Y26" s="100" t="str">
        <f ca="1">IFERROR(ROUND($E$9*(1+Horarios!$D$35)*W26,2),"")</f>
        <v/>
      </c>
      <c r="Z26" s="100" t="str">
        <f ca="1">IFERROR(ROUND($E$9*(1+Horarios!$D$36)*X26,2),"")</f>
        <v/>
      </c>
      <c r="AA26" s="101" t="str">
        <f t="shared" ca="1" si="16"/>
        <v/>
      </c>
      <c r="AB26" s="36" t="str">
        <f ca="1">IF(OR(K26="F",K26=""),"",IFERROR(IF(O26="TJ",0,VLOOKUP(M26,Tabla_Tardanzas[],3,TRUE)),0))</f>
        <v/>
      </c>
      <c r="AC26" s="36" t="str">
        <f t="shared" ca="1" si="17"/>
        <v/>
      </c>
      <c r="AD26" s="39" t="str">
        <f t="shared" ca="1" si="18"/>
        <v/>
      </c>
      <c r="AE26" s="40">
        <f t="shared" ca="1" si="19"/>
        <v>0</v>
      </c>
    </row>
    <row r="27" spans="2:31" x14ac:dyDescent="0.3">
      <c r="B27" s="93">
        <f ca="1">Auxiliares!F17</f>
        <v>44941</v>
      </c>
      <c r="C27" s="96" t="str">
        <f t="shared" ca="1" si="1"/>
        <v/>
      </c>
      <c r="D27" s="11" t="str">
        <f ca="1">IFERROR(VLOOKUP($C27,Tabla_Horario[],2,FALSE),"")</f>
        <v/>
      </c>
      <c r="E27" s="11" t="str">
        <f ca="1">IFERROR(VLOOKUP($C27,Tabla_Horario[],5,FALSE),"")</f>
        <v/>
      </c>
      <c r="F27" s="11" t="str">
        <f ca="1">IFERROR(VLOOKUP($C27,Tabla_Horario[],6,FALSE),"")</f>
        <v/>
      </c>
      <c r="G27" s="10" t="str">
        <f ca="1">IFERROR(VLOOKUP($C27,Tabla_Horario[],7,FALSE),"")</f>
        <v/>
      </c>
      <c r="H27" s="11" t="str">
        <f ca="1">IFERROR(VLOOKUP($C27,Tabla_Horario[],8,FALSE),"")</f>
        <v/>
      </c>
      <c r="I27" s="22" t="str">
        <f t="shared" ca="1" si="2"/>
        <v/>
      </c>
      <c r="J27" s="22" t="str">
        <f t="shared" ca="1" si="3"/>
        <v/>
      </c>
      <c r="K27" s="22" t="str">
        <f t="shared" ca="1" si="4"/>
        <v/>
      </c>
      <c r="L27" s="97" t="str">
        <f t="shared" ca="1" si="5"/>
        <v/>
      </c>
      <c r="M27" s="22" t="str">
        <f ca="1">IF(OR($K27="F",$K27=""),"",IF(I27&gt;D27+Horarios!$D$4,I27-(D27+Horarios!$D$4),0))</f>
        <v/>
      </c>
      <c r="N27" s="22" t="str">
        <f t="shared" ca="1" si="6"/>
        <v/>
      </c>
      <c r="O27" s="98" t="str">
        <f t="shared" ca="1" si="7"/>
        <v/>
      </c>
      <c r="P27" s="22" t="str">
        <f t="shared" ca="1" si="8"/>
        <v/>
      </c>
      <c r="Q27" s="22" t="str">
        <f t="shared" ca="1" si="9"/>
        <v/>
      </c>
      <c r="R27" s="22" t="str">
        <f t="shared" ca="1" si="10"/>
        <v/>
      </c>
      <c r="S27" s="22" t="str">
        <f t="shared" ca="1" si="11"/>
        <v/>
      </c>
      <c r="T27" s="31" t="str">
        <f t="shared" ca="1" si="12"/>
        <v/>
      </c>
      <c r="U27" s="37" t="str">
        <f t="shared" ca="1" si="13"/>
        <v/>
      </c>
      <c r="V27" s="22" t="str">
        <f t="shared" ca="1" si="14"/>
        <v/>
      </c>
      <c r="W27" s="31" t="str">
        <f ca="1">IF(V27="","",IF(V27&lt;Horarios!$B$35/24,0,Horarios!$B$35/24))</f>
        <v/>
      </c>
      <c r="X27" s="31" t="str">
        <f t="shared" ca="1" si="15"/>
        <v/>
      </c>
      <c r="Y27" s="100" t="str">
        <f ca="1">IFERROR(ROUND($E$9*(1+Horarios!$D$35)*W27,2),"")</f>
        <v/>
      </c>
      <c r="Z27" s="100" t="str">
        <f ca="1">IFERROR(ROUND($E$9*(1+Horarios!$D$36)*X27,2),"")</f>
        <v/>
      </c>
      <c r="AA27" s="101" t="str">
        <f t="shared" ca="1" si="16"/>
        <v/>
      </c>
      <c r="AB27" s="36" t="str">
        <f ca="1">IF(OR(K27="F",K27=""),"",IFERROR(IF(O27="TJ",0,VLOOKUP(M27,Tabla_Tardanzas[],3,TRUE)),0))</f>
        <v/>
      </c>
      <c r="AC27" s="36" t="str">
        <f t="shared" ca="1" si="17"/>
        <v/>
      </c>
      <c r="AD27" s="39" t="str">
        <f t="shared" ca="1" si="18"/>
        <v/>
      </c>
      <c r="AE27" s="40">
        <f t="shared" ca="1" si="19"/>
        <v>0</v>
      </c>
    </row>
    <row r="28" spans="2:31" x14ac:dyDescent="0.3">
      <c r="B28" s="93">
        <f ca="1">Auxiliares!F18</f>
        <v>44942</v>
      </c>
      <c r="C28" s="96" t="str">
        <f t="shared" ca="1" si="1"/>
        <v/>
      </c>
      <c r="D28" s="11" t="str">
        <f ca="1">IFERROR(VLOOKUP($C28,Tabla_Horario[],2,FALSE),"")</f>
        <v/>
      </c>
      <c r="E28" s="11" t="str">
        <f ca="1">IFERROR(VLOOKUP($C28,Tabla_Horario[],5,FALSE),"")</f>
        <v/>
      </c>
      <c r="F28" s="11" t="str">
        <f ca="1">IFERROR(VLOOKUP($C28,Tabla_Horario[],6,FALSE),"")</f>
        <v/>
      </c>
      <c r="G28" s="10" t="str">
        <f ca="1">IFERROR(VLOOKUP($C28,Tabla_Horario[],7,FALSE),"")</f>
        <v/>
      </c>
      <c r="H28" s="11" t="str">
        <f ca="1">IFERROR(VLOOKUP($C28,Tabla_Horario[],8,FALSE),"")</f>
        <v/>
      </c>
      <c r="I28" s="22" t="str">
        <f t="shared" ca="1" si="2"/>
        <v/>
      </c>
      <c r="J28" s="22" t="str">
        <f t="shared" ca="1" si="3"/>
        <v/>
      </c>
      <c r="K28" s="22" t="str">
        <f t="shared" ca="1" si="4"/>
        <v/>
      </c>
      <c r="L28" s="97" t="str">
        <f t="shared" ca="1" si="5"/>
        <v/>
      </c>
      <c r="M28" s="22" t="str">
        <f ca="1">IF(OR($K28="F",$K28=""),"",IF(I28&gt;D28+Horarios!$D$4,I28-(D28+Horarios!$D$4),0))</f>
        <v/>
      </c>
      <c r="N28" s="22" t="str">
        <f t="shared" ca="1" si="6"/>
        <v/>
      </c>
      <c r="O28" s="98" t="str">
        <f t="shared" ca="1" si="7"/>
        <v/>
      </c>
      <c r="P28" s="22" t="str">
        <f t="shared" ca="1" si="8"/>
        <v/>
      </c>
      <c r="Q28" s="22" t="str">
        <f t="shared" ca="1" si="9"/>
        <v/>
      </c>
      <c r="R28" s="22" t="str">
        <f t="shared" ca="1" si="10"/>
        <v/>
      </c>
      <c r="S28" s="22" t="str">
        <f t="shared" ca="1" si="11"/>
        <v/>
      </c>
      <c r="T28" s="31" t="str">
        <f t="shared" ca="1" si="12"/>
        <v/>
      </c>
      <c r="U28" s="37" t="str">
        <f t="shared" ca="1" si="13"/>
        <v/>
      </c>
      <c r="V28" s="22" t="str">
        <f t="shared" ca="1" si="14"/>
        <v/>
      </c>
      <c r="W28" s="31" t="str">
        <f ca="1">IF(V28="","",IF(V28&lt;Horarios!$B$35/24,0,Horarios!$B$35/24))</f>
        <v/>
      </c>
      <c r="X28" s="31" t="str">
        <f t="shared" ca="1" si="15"/>
        <v/>
      </c>
      <c r="Y28" s="100" t="str">
        <f ca="1">IFERROR(ROUND($E$9*(1+Horarios!$D$35)*W28,2),"")</f>
        <v/>
      </c>
      <c r="Z28" s="100" t="str">
        <f ca="1">IFERROR(ROUND($E$9*(1+Horarios!$D$36)*X28,2),"")</f>
        <v/>
      </c>
      <c r="AA28" s="101" t="str">
        <f t="shared" ca="1" si="16"/>
        <v/>
      </c>
      <c r="AB28" s="36" t="str">
        <f ca="1">IF(OR(K28="F",K28=""),"",IFERROR(IF(O28="TJ",0,VLOOKUP(M28,Tabla_Tardanzas[],3,TRUE)),0))</f>
        <v/>
      </c>
      <c r="AC28" s="36" t="str">
        <f t="shared" ca="1" si="17"/>
        <v/>
      </c>
      <c r="AD28" s="39" t="str">
        <f t="shared" ca="1" si="18"/>
        <v/>
      </c>
      <c r="AE28" s="40">
        <f t="shared" ca="1" si="19"/>
        <v>0</v>
      </c>
    </row>
    <row r="29" spans="2:31" x14ac:dyDescent="0.3">
      <c r="B29" s="93">
        <f ca="1">Auxiliares!F19</f>
        <v>44943</v>
      </c>
      <c r="C29" s="96" t="str">
        <f t="shared" ca="1" si="1"/>
        <v/>
      </c>
      <c r="D29" s="11" t="str">
        <f ca="1">IFERROR(VLOOKUP($C29,Tabla_Horario[],2,FALSE),"")</f>
        <v/>
      </c>
      <c r="E29" s="11" t="str">
        <f ca="1">IFERROR(VLOOKUP($C29,Tabla_Horario[],5,FALSE),"")</f>
        <v/>
      </c>
      <c r="F29" s="11" t="str">
        <f ca="1">IFERROR(VLOOKUP($C29,Tabla_Horario[],6,FALSE),"")</f>
        <v/>
      </c>
      <c r="G29" s="10" t="str">
        <f ca="1">IFERROR(VLOOKUP($C29,Tabla_Horario[],7,FALSE),"")</f>
        <v/>
      </c>
      <c r="H29" s="11" t="str">
        <f ca="1">IFERROR(VLOOKUP($C29,Tabla_Horario[],8,FALSE),"")</f>
        <v/>
      </c>
      <c r="I29" s="22" t="str">
        <f t="shared" ca="1" si="2"/>
        <v/>
      </c>
      <c r="J29" s="22" t="str">
        <f t="shared" ca="1" si="3"/>
        <v/>
      </c>
      <c r="K29" s="22" t="str">
        <f t="shared" ca="1" si="4"/>
        <v/>
      </c>
      <c r="L29" s="97" t="str">
        <f t="shared" ca="1" si="5"/>
        <v/>
      </c>
      <c r="M29" s="22" t="str">
        <f ca="1">IF(OR($K29="F",$K29=""),"",IF(I29&gt;D29+Horarios!$D$4,I29-(D29+Horarios!$D$4),0))</f>
        <v/>
      </c>
      <c r="N29" s="22" t="str">
        <f t="shared" ca="1" si="6"/>
        <v/>
      </c>
      <c r="O29" s="98" t="str">
        <f t="shared" ca="1" si="7"/>
        <v/>
      </c>
      <c r="P29" s="22" t="str">
        <f t="shared" ca="1" si="8"/>
        <v/>
      </c>
      <c r="Q29" s="22" t="str">
        <f t="shared" ca="1" si="9"/>
        <v/>
      </c>
      <c r="R29" s="22" t="str">
        <f t="shared" ca="1" si="10"/>
        <v/>
      </c>
      <c r="S29" s="22" t="str">
        <f t="shared" ca="1" si="11"/>
        <v/>
      </c>
      <c r="T29" s="31" t="str">
        <f t="shared" ca="1" si="12"/>
        <v/>
      </c>
      <c r="U29" s="37" t="str">
        <f t="shared" ca="1" si="13"/>
        <v/>
      </c>
      <c r="V29" s="22" t="str">
        <f t="shared" ca="1" si="14"/>
        <v/>
      </c>
      <c r="W29" s="31" t="str">
        <f ca="1">IF(V29="","",IF(V29&lt;Horarios!$B$35/24,0,Horarios!$B$35/24))</f>
        <v/>
      </c>
      <c r="X29" s="31" t="str">
        <f t="shared" ca="1" si="15"/>
        <v/>
      </c>
      <c r="Y29" s="100" t="str">
        <f ca="1">IFERROR(ROUND($E$9*(1+Horarios!$D$35)*W29,2),"")</f>
        <v/>
      </c>
      <c r="Z29" s="100" t="str">
        <f ca="1">IFERROR(ROUND($E$9*(1+Horarios!$D$36)*X29,2),"")</f>
        <v/>
      </c>
      <c r="AA29" s="101" t="str">
        <f t="shared" ca="1" si="16"/>
        <v/>
      </c>
      <c r="AB29" s="36" t="str">
        <f ca="1">IF(OR(K29="F",K29=""),"",IFERROR(IF(O29="TJ",0,VLOOKUP(M29,Tabla_Tardanzas[],3,TRUE)),0))</f>
        <v/>
      </c>
      <c r="AC29" s="36" t="str">
        <f t="shared" ca="1" si="17"/>
        <v/>
      </c>
      <c r="AD29" s="39" t="str">
        <f t="shared" ca="1" si="18"/>
        <v/>
      </c>
      <c r="AE29" s="40">
        <f t="shared" ca="1" si="19"/>
        <v>0</v>
      </c>
    </row>
    <row r="30" spans="2:31" x14ac:dyDescent="0.3">
      <c r="B30" s="93">
        <f ca="1">Auxiliares!F20</f>
        <v>44944</v>
      </c>
      <c r="C30" s="96" t="str">
        <f t="shared" ca="1" si="1"/>
        <v/>
      </c>
      <c r="D30" s="11" t="str">
        <f ca="1">IFERROR(VLOOKUP($C30,Tabla_Horario[],2,FALSE),"")</f>
        <v/>
      </c>
      <c r="E30" s="11" t="str">
        <f ca="1">IFERROR(VLOOKUP($C30,Tabla_Horario[],5,FALSE),"")</f>
        <v/>
      </c>
      <c r="F30" s="11" t="str">
        <f ca="1">IFERROR(VLOOKUP($C30,Tabla_Horario[],6,FALSE),"")</f>
        <v/>
      </c>
      <c r="G30" s="10" t="str">
        <f ca="1">IFERROR(VLOOKUP($C30,Tabla_Horario[],7,FALSE),"")</f>
        <v/>
      </c>
      <c r="H30" s="11" t="str">
        <f ca="1">IFERROR(VLOOKUP($C30,Tabla_Horario[],8,FALSE),"")</f>
        <v/>
      </c>
      <c r="I30" s="22" t="str">
        <f t="shared" ca="1" si="2"/>
        <v/>
      </c>
      <c r="J30" s="22" t="str">
        <f t="shared" ca="1" si="3"/>
        <v/>
      </c>
      <c r="K30" s="22" t="str">
        <f t="shared" ca="1" si="4"/>
        <v/>
      </c>
      <c r="L30" s="97" t="str">
        <f t="shared" ca="1" si="5"/>
        <v/>
      </c>
      <c r="M30" s="22" t="str">
        <f ca="1">IF(OR($K30="F",$K30=""),"",IF(I30&gt;D30+Horarios!$D$4,I30-(D30+Horarios!$D$4),0))</f>
        <v/>
      </c>
      <c r="N30" s="22" t="str">
        <f t="shared" ca="1" si="6"/>
        <v/>
      </c>
      <c r="O30" s="98" t="str">
        <f t="shared" ca="1" si="7"/>
        <v/>
      </c>
      <c r="P30" s="22" t="str">
        <f t="shared" ca="1" si="8"/>
        <v/>
      </c>
      <c r="Q30" s="22" t="str">
        <f t="shared" ca="1" si="9"/>
        <v/>
      </c>
      <c r="R30" s="22" t="str">
        <f t="shared" ca="1" si="10"/>
        <v/>
      </c>
      <c r="S30" s="22" t="str">
        <f t="shared" ca="1" si="11"/>
        <v/>
      </c>
      <c r="T30" s="31" t="str">
        <f t="shared" ca="1" si="12"/>
        <v/>
      </c>
      <c r="U30" s="37" t="str">
        <f t="shared" ca="1" si="13"/>
        <v/>
      </c>
      <c r="V30" s="22" t="str">
        <f t="shared" ca="1" si="14"/>
        <v/>
      </c>
      <c r="W30" s="31" t="str">
        <f ca="1">IF(V30="","",IF(V30&lt;Horarios!$B$35/24,0,Horarios!$B$35/24))</f>
        <v/>
      </c>
      <c r="X30" s="31" t="str">
        <f t="shared" ca="1" si="15"/>
        <v/>
      </c>
      <c r="Y30" s="100" t="str">
        <f ca="1">IFERROR(ROUND($E$9*(1+Horarios!$D$35)*W30,2),"")</f>
        <v/>
      </c>
      <c r="Z30" s="100" t="str">
        <f ca="1">IFERROR(ROUND($E$9*(1+Horarios!$D$36)*X30,2),"")</f>
        <v/>
      </c>
      <c r="AA30" s="101" t="str">
        <f t="shared" ca="1" si="16"/>
        <v/>
      </c>
      <c r="AB30" s="36" t="str">
        <f ca="1">IF(OR(K30="F",K30=""),"",IFERROR(IF(O30="TJ",0,VLOOKUP(M30,Tabla_Tardanzas[],3,TRUE)),0))</f>
        <v/>
      </c>
      <c r="AC30" s="36" t="str">
        <f t="shared" ca="1" si="17"/>
        <v/>
      </c>
      <c r="AD30" s="39" t="str">
        <f t="shared" ca="1" si="18"/>
        <v/>
      </c>
      <c r="AE30" s="40">
        <f t="shared" ca="1" si="19"/>
        <v>0</v>
      </c>
    </row>
    <row r="31" spans="2:31" x14ac:dyDescent="0.3">
      <c r="B31" s="93">
        <f ca="1">Auxiliares!F21</f>
        <v>44945</v>
      </c>
      <c r="C31" s="96" t="str">
        <f t="shared" ca="1" si="1"/>
        <v/>
      </c>
      <c r="D31" s="11" t="str">
        <f ca="1">IFERROR(VLOOKUP($C31,Tabla_Horario[],2,FALSE),"")</f>
        <v/>
      </c>
      <c r="E31" s="11" t="str">
        <f ca="1">IFERROR(VLOOKUP($C31,Tabla_Horario[],5,FALSE),"")</f>
        <v/>
      </c>
      <c r="F31" s="11" t="str">
        <f ca="1">IFERROR(VLOOKUP($C31,Tabla_Horario[],6,FALSE),"")</f>
        <v/>
      </c>
      <c r="G31" s="10" t="str">
        <f ca="1">IFERROR(VLOOKUP($C31,Tabla_Horario[],7,FALSE),"")</f>
        <v/>
      </c>
      <c r="H31" s="11" t="str">
        <f ca="1">IFERROR(VLOOKUP($C31,Tabla_Horario[],8,FALSE),"")</f>
        <v/>
      </c>
      <c r="I31" s="22" t="str">
        <f t="shared" ca="1" si="2"/>
        <v/>
      </c>
      <c r="J31" s="22" t="str">
        <f t="shared" ca="1" si="3"/>
        <v/>
      </c>
      <c r="K31" s="22" t="str">
        <f t="shared" ca="1" si="4"/>
        <v/>
      </c>
      <c r="L31" s="97" t="str">
        <f t="shared" ca="1" si="5"/>
        <v/>
      </c>
      <c r="M31" s="22" t="str">
        <f ca="1">IF(OR($K31="F",$K31=""),"",IF(I31&gt;D31+Horarios!$D$4,I31-(D31+Horarios!$D$4),0))</f>
        <v/>
      </c>
      <c r="N31" s="22" t="str">
        <f t="shared" ca="1" si="6"/>
        <v/>
      </c>
      <c r="O31" s="98" t="str">
        <f t="shared" ca="1" si="7"/>
        <v/>
      </c>
      <c r="P31" s="22" t="str">
        <f t="shared" ca="1" si="8"/>
        <v/>
      </c>
      <c r="Q31" s="22" t="str">
        <f t="shared" ca="1" si="9"/>
        <v/>
      </c>
      <c r="R31" s="22" t="str">
        <f t="shared" ca="1" si="10"/>
        <v/>
      </c>
      <c r="S31" s="22" t="str">
        <f t="shared" ca="1" si="11"/>
        <v/>
      </c>
      <c r="T31" s="31" t="str">
        <f t="shared" ca="1" si="12"/>
        <v/>
      </c>
      <c r="U31" s="37" t="str">
        <f t="shared" ca="1" si="13"/>
        <v/>
      </c>
      <c r="V31" s="22" t="str">
        <f t="shared" ca="1" si="14"/>
        <v/>
      </c>
      <c r="W31" s="31" t="str">
        <f ca="1">IF(V31="","",IF(V31&lt;Horarios!$B$35/24,0,Horarios!$B$35/24))</f>
        <v/>
      </c>
      <c r="X31" s="31" t="str">
        <f t="shared" ca="1" si="15"/>
        <v/>
      </c>
      <c r="Y31" s="100" t="str">
        <f ca="1">IFERROR(ROUND($E$9*(1+Horarios!$D$35)*W31,2),"")</f>
        <v/>
      </c>
      <c r="Z31" s="100" t="str">
        <f ca="1">IFERROR(ROUND($E$9*(1+Horarios!$D$36)*X31,2),"")</f>
        <v/>
      </c>
      <c r="AA31" s="101" t="str">
        <f t="shared" ca="1" si="16"/>
        <v/>
      </c>
      <c r="AB31" s="36" t="str">
        <f ca="1">IF(OR(K31="F",K31=""),"",IFERROR(IF(O31="TJ",0,VLOOKUP(M31,Tabla_Tardanzas[],3,TRUE)),0))</f>
        <v/>
      </c>
      <c r="AC31" s="36" t="str">
        <f t="shared" ca="1" si="17"/>
        <v/>
      </c>
      <c r="AD31" s="39" t="str">
        <f t="shared" ca="1" si="18"/>
        <v/>
      </c>
      <c r="AE31" s="40">
        <f t="shared" ca="1" si="19"/>
        <v>0</v>
      </c>
    </row>
    <row r="32" spans="2:31" x14ac:dyDescent="0.3">
      <c r="B32" s="93">
        <f ca="1">Auxiliares!F22</f>
        <v>44946</v>
      </c>
      <c r="C32" s="96" t="str">
        <f t="shared" ca="1" si="1"/>
        <v/>
      </c>
      <c r="D32" s="11" t="str">
        <f ca="1">IFERROR(VLOOKUP($C32,Tabla_Horario[],2,FALSE),"")</f>
        <v/>
      </c>
      <c r="E32" s="11" t="str">
        <f ca="1">IFERROR(VLOOKUP($C32,Tabla_Horario[],5,FALSE),"")</f>
        <v/>
      </c>
      <c r="F32" s="11" t="str">
        <f ca="1">IFERROR(VLOOKUP($C32,Tabla_Horario[],6,FALSE),"")</f>
        <v/>
      </c>
      <c r="G32" s="10" t="str">
        <f ca="1">IFERROR(VLOOKUP($C32,Tabla_Horario[],7,FALSE),"")</f>
        <v/>
      </c>
      <c r="H32" s="11" t="str">
        <f ca="1">IFERROR(VLOOKUP($C32,Tabla_Horario[],8,FALSE),"")</f>
        <v/>
      </c>
      <c r="I32" s="22" t="str">
        <f t="shared" ca="1" si="2"/>
        <v/>
      </c>
      <c r="J32" s="22" t="str">
        <f t="shared" ca="1" si="3"/>
        <v/>
      </c>
      <c r="K32" s="22" t="str">
        <f t="shared" ca="1" si="4"/>
        <v/>
      </c>
      <c r="L32" s="97" t="str">
        <f t="shared" ca="1" si="5"/>
        <v/>
      </c>
      <c r="M32" s="22" t="str">
        <f ca="1">IF(OR($K32="F",$K32=""),"",IF(I32&gt;D32+Horarios!$D$4,I32-(D32+Horarios!$D$4),0))</f>
        <v/>
      </c>
      <c r="N32" s="22" t="str">
        <f t="shared" ca="1" si="6"/>
        <v/>
      </c>
      <c r="O32" s="98" t="str">
        <f t="shared" ca="1" si="7"/>
        <v/>
      </c>
      <c r="P32" s="22" t="str">
        <f t="shared" ca="1" si="8"/>
        <v/>
      </c>
      <c r="Q32" s="22" t="str">
        <f t="shared" ca="1" si="9"/>
        <v/>
      </c>
      <c r="R32" s="22" t="str">
        <f t="shared" ca="1" si="10"/>
        <v/>
      </c>
      <c r="S32" s="22" t="str">
        <f t="shared" ca="1" si="11"/>
        <v/>
      </c>
      <c r="T32" s="31" t="str">
        <f t="shared" ca="1" si="12"/>
        <v/>
      </c>
      <c r="U32" s="37" t="str">
        <f t="shared" ca="1" si="13"/>
        <v/>
      </c>
      <c r="V32" s="22" t="str">
        <f t="shared" ca="1" si="14"/>
        <v/>
      </c>
      <c r="W32" s="31" t="str">
        <f ca="1">IF(V32="","",IF(V32&lt;Horarios!$B$35/24,0,Horarios!$B$35/24))</f>
        <v/>
      </c>
      <c r="X32" s="31" t="str">
        <f t="shared" ca="1" si="15"/>
        <v/>
      </c>
      <c r="Y32" s="100" t="str">
        <f ca="1">IFERROR(ROUND($E$9*(1+Horarios!$D$35)*W32,2),"")</f>
        <v/>
      </c>
      <c r="Z32" s="100" t="str">
        <f ca="1">IFERROR(ROUND($E$9*(1+Horarios!$D$36)*X32,2),"")</f>
        <v/>
      </c>
      <c r="AA32" s="101" t="str">
        <f t="shared" ca="1" si="16"/>
        <v/>
      </c>
      <c r="AB32" s="36" t="str">
        <f ca="1">IF(OR(K32="F",K32=""),"",IFERROR(IF(O32="TJ",0,VLOOKUP(M32,Tabla_Tardanzas[],3,TRUE)),0))</f>
        <v/>
      </c>
      <c r="AC32" s="36" t="str">
        <f t="shared" ca="1" si="17"/>
        <v/>
      </c>
      <c r="AD32" s="39" t="str">
        <f t="shared" ca="1" si="18"/>
        <v/>
      </c>
      <c r="AE32" s="40">
        <f t="shared" ca="1" si="19"/>
        <v>0</v>
      </c>
    </row>
    <row r="33" spans="2:31" x14ac:dyDescent="0.3">
      <c r="B33" s="93">
        <f ca="1">Auxiliares!F23</f>
        <v>44947</v>
      </c>
      <c r="C33" s="96" t="str">
        <f t="shared" ca="1" si="1"/>
        <v/>
      </c>
      <c r="D33" s="11" t="str">
        <f ca="1">IFERROR(VLOOKUP($C33,Tabla_Horario[],2,FALSE),"")</f>
        <v/>
      </c>
      <c r="E33" s="11" t="str">
        <f ca="1">IFERROR(VLOOKUP($C33,Tabla_Horario[],5,FALSE),"")</f>
        <v/>
      </c>
      <c r="F33" s="11" t="str">
        <f ca="1">IFERROR(VLOOKUP($C33,Tabla_Horario[],6,FALSE),"")</f>
        <v/>
      </c>
      <c r="G33" s="10" t="str">
        <f ca="1">IFERROR(VLOOKUP($C33,Tabla_Horario[],7,FALSE),"")</f>
        <v/>
      </c>
      <c r="H33" s="11" t="str">
        <f ca="1">IFERROR(VLOOKUP($C33,Tabla_Horario[],8,FALSE),"")</f>
        <v/>
      </c>
      <c r="I33" s="22" t="str">
        <f t="shared" ca="1" si="2"/>
        <v/>
      </c>
      <c r="J33" s="22" t="str">
        <f t="shared" ca="1" si="3"/>
        <v/>
      </c>
      <c r="K33" s="22" t="str">
        <f t="shared" ca="1" si="4"/>
        <v/>
      </c>
      <c r="L33" s="97" t="str">
        <f t="shared" ca="1" si="5"/>
        <v/>
      </c>
      <c r="M33" s="22" t="str">
        <f ca="1">IF(OR($K33="F",$K33=""),"",IF(I33&gt;D33+Horarios!$D$4,I33-(D33+Horarios!$D$4),0))</f>
        <v/>
      </c>
      <c r="N33" s="22" t="str">
        <f t="shared" ca="1" si="6"/>
        <v/>
      </c>
      <c r="O33" s="98" t="str">
        <f t="shared" ca="1" si="7"/>
        <v/>
      </c>
      <c r="P33" s="22" t="str">
        <f t="shared" ca="1" si="8"/>
        <v/>
      </c>
      <c r="Q33" s="22" t="str">
        <f t="shared" ca="1" si="9"/>
        <v/>
      </c>
      <c r="R33" s="22" t="str">
        <f t="shared" ca="1" si="10"/>
        <v/>
      </c>
      <c r="S33" s="22" t="str">
        <f t="shared" ca="1" si="11"/>
        <v/>
      </c>
      <c r="T33" s="31" t="str">
        <f t="shared" ca="1" si="12"/>
        <v/>
      </c>
      <c r="U33" s="37" t="str">
        <f t="shared" ca="1" si="13"/>
        <v/>
      </c>
      <c r="V33" s="22" t="str">
        <f t="shared" ca="1" si="14"/>
        <v/>
      </c>
      <c r="W33" s="31" t="str">
        <f ca="1">IF(V33="","",IF(V33&lt;Horarios!$B$35/24,0,Horarios!$B$35/24))</f>
        <v/>
      </c>
      <c r="X33" s="31" t="str">
        <f t="shared" ca="1" si="15"/>
        <v/>
      </c>
      <c r="Y33" s="100" t="str">
        <f ca="1">IFERROR(ROUND($E$9*(1+Horarios!$D$35)*W33,2),"")</f>
        <v/>
      </c>
      <c r="Z33" s="100" t="str">
        <f ca="1">IFERROR(ROUND($E$9*(1+Horarios!$D$36)*X33,2),"")</f>
        <v/>
      </c>
      <c r="AA33" s="101" t="str">
        <f t="shared" ca="1" si="16"/>
        <v/>
      </c>
      <c r="AB33" s="36" t="str">
        <f ca="1">IF(OR(K33="F",K33=""),"",IFERROR(IF(O33="TJ",0,VLOOKUP(M33,Tabla_Tardanzas[],3,TRUE)),0))</f>
        <v/>
      </c>
      <c r="AC33" s="36" t="str">
        <f t="shared" ca="1" si="17"/>
        <v/>
      </c>
      <c r="AD33" s="39" t="str">
        <f t="shared" ca="1" si="18"/>
        <v/>
      </c>
      <c r="AE33" s="40">
        <f t="shared" ca="1" si="19"/>
        <v>0</v>
      </c>
    </row>
    <row r="34" spans="2:31" x14ac:dyDescent="0.3">
      <c r="B34" s="93">
        <f ca="1">Auxiliares!F24</f>
        <v>44948</v>
      </c>
      <c r="C34" s="96" t="str">
        <f t="shared" ca="1" si="1"/>
        <v/>
      </c>
      <c r="D34" s="11" t="str">
        <f ca="1">IFERROR(VLOOKUP($C34,Tabla_Horario[],2,FALSE),"")</f>
        <v/>
      </c>
      <c r="E34" s="11" t="str">
        <f ca="1">IFERROR(VLOOKUP($C34,Tabla_Horario[],5,FALSE),"")</f>
        <v/>
      </c>
      <c r="F34" s="11" t="str">
        <f ca="1">IFERROR(VLOOKUP($C34,Tabla_Horario[],6,FALSE),"")</f>
        <v/>
      </c>
      <c r="G34" s="10" t="str">
        <f ca="1">IFERROR(VLOOKUP($C34,Tabla_Horario[],7,FALSE),"")</f>
        <v/>
      </c>
      <c r="H34" s="11" t="str">
        <f ca="1">IFERROR(VLOOKUP($C34,Tabla_Horario[],8,FALSE),"")</f>
        <v/>
      </c>
      <c r="I34" s="22" t="str">
        <f t="shared" ca="1" si="2"/>
        <v/>
      </c>
      <c r="J34" s="22" t="str">
        <f t="shared" ca="1" si="3"/>
        <v/>
      </c>
      <c r="K34" s="22" t="str">
        <f t="shared" ca="1" si="4"/>
        <v/>
      </c>
      <c r="L34" s="97" t="str">
        <f t="shared" ca="1" si="5"/>
        <v/>
      </c>
      <c r="M34" s="22" t="str">
        <f ca="1">IF(OR($K34="F",$K34=""),"",IF(I34&gt;D34+Horarios!$D$4,I34-(D34+Horarios!$D$4),0))</f>
        <v/>
      </c>
      <c r="N34" s="22" t="str">
        <f t="shared" ca="1" si="6"/>
        <v/>
      </c>
      <c r="O34" s="98" t="str">
        <f t="shared" ca="1" si="7"/>
        <v/>
      </c>
      <c r="P34" s="22" t="str">
        <f t="shared" ca="1" si="8"/>
        <v/>
      </c>
      <c r="Q34" s="22" t="str">
        <f t="shared" ca="1" si="9"/>
        <v/>
      </c>
      <c r="R34" s="22" t="str">
        <f t="shared" ca="1" si="10"/>
        <v/>
      </c>
      <c r="S34" s="22" t="str">
        <f t="shared" ca="1" si="11"/>
        <v/>
      </c>
      <c r="T34" s="31" t="str">
        <f t="shared" ca="1" si="12"/>
        <v/>
      </c>
      <c r="U34" s="37" t="str">
        <f t="shared" ca="1" si="13"/>
        <v/>
      </c>
      <c r="V34" s="22" t="str">
        <f t="shared" ca="1" si="14"/>
        <v/>
      </c>
      <c r="W34" s="31" t="str">
        <f ca="1">IF(V34="","",IF(V34&lt;Horarios!$B$35/24,0,Horarios!$B$35/24))</f>
        <v/>
      </c>
      <c r="X34" s="31" t="str">
        <f t="shared" ca="1" si="15"/>
        <v/>
      </c>
      <c r="Y34" s="100" t="str">
        <f ca="1">IFERROR(ROUND($E$9*(1+Horarios!$D$35)*W34,2),"")</f>
        <v/>
      </c>
      <c r="Z34" s="100" t="str">
        <f ca="1">IFERROR(ROUND($E$9*(1+Horarios!$D$36)*X34,2),"")</f>
        <v/>
      </c>
      <c r="AA34" s="101" t="str">
        <f t="shared" ca="1" si="16"/>
        <v/>
      </c>
      <c r="AB34" s="36" t="str">
        <f ca="1">IF(OR(K34="F",K34=""),"",IFERROR(IF(O34="TJ",0,VLOOKUP(M34,Tabla_Tardanzas[],3,TRUE)),0))</f>
        <v/>
      </c>
      <c r="AC34" s="36" t="str">
        <f t="shared" ca="1" si="17"/>
        <v/>
      </c>
      <c r="AD34" s="39" t="str">
        <f t="shared" ca="1" si="18"/>
        <v/>
      </c>
      <c r="AE34" s="40">
        <f t="shared" ca="1" si="19"/>
        <v>0</v>
      </c>
    </row>
    <row r="35" spans="2:31" x14ac:dyDescent="0.3">
      <c r="B35" s="93">
        <f ca="1">Auxiliares!F25</f>
        <v>44949</v>
      </c>
      <c r="C35" s="96" t="str">
        <f t="shared" ca="1" si="1"/>
        <v/>
      </c>
      <c r="D35" s="11" t="str">
        <f ca="1">IFERROR(VLOOKUP($C35,Tabla_Horario[],2,FALSE),"")</f>
        <v/>
      </c>
      <c r="E35" s="11" t="str">
        <f ca="1">IFERROR(VLOOKUP($C35,Tabla_Horario[],5,FALSE),"")</f>
        <v/>
      </c>
      <c r="F35" s="11" t="str">
        <f ca="1">IFERROR(VLOOKUP($C35,Tabla_Horario[],6,FALSE),"")</f>
        <v/>
      </c>
      <c r="G35" s="10" t="str">
        <f ca="1">IFERROR(VLOOKUP($C35,Tabla_Horario[],7,FALSE),"")</f>
        <v/>
      </c>
      <c r="H35" s="11" t="str">
        <f ca="1">IFERROR(VLOOKUP($C35,Tabla_Horario[],8,FALSE),"")</f>
        <v/>
      </c>
      <c r="I35" s="22" t="str">
        <f t="shared" ca="1" si="2"/>
        <v/>
      </c>
      <c r="J35" s="22" t="str">
        <f t="shared" ca="1" si="3"/>
        <v/>
      </c>
      <c r="K35" s="22" t="str">
        <f t="shared" ca="1" si="4"/>
        <v/>
      </c>
      <c r="L35" s="97" t="str">
        <f t="shared" ca="1" si="5"/>
        <v/>
      </c>
      <c r="M35" s="22" t="str">
        <f ca="1">IF(OR($K35="F",$K35=""),"",IF(I35&gt;D35+Horarios!$D$4,I35-(D35+Horarios!$D$4),0))</f>
        <v/>
      </c>
      <c r="N35" s="22" t="str">
        <f t="shared" ca="1" si="6"/>
        <v/>
      </c>
      <c r="O35" s="98" t="str">
        <f t="shared" ca="1" si="7"/>
        <v/>
      </c>
      <c r="P35" s="22" t="str">
        <f t="shared" ca="1" si="8"/>
        <v/>
      </c>
      <c r="Q35" s="22" t="str">
        <f t="shared" ca="1" si="9"/>
        <v/>
      </c>
      <c r="R35" s="22" t="str">
        <f t="shared" ca="1" si="10"/>
        <v/>
      </c>
      <c r="S35" s="22" t="str">
        <f t="shared" ca="1" si="11"/>
        <v/>
      </c>
      <c r="T35" s="31" t="str">
        <f t="shared" ca="1" si="12"/>
        <v/>
      </c>
      <c r="U35" s="37" t="str">
        <f t="shared" ca="1" si="13"/>
        <v/>
      </c>
      <c r="V35" s="22" t="str">
        <f t="shared" ca="1" si="14"/>
        <v/>
      </c>
      <c r="W35" s="31" t="str">
        <f ca="1">IF(V35="","",IF(V35&lt;Horarios!$B$35/24,0,Horarios!$B$35/24))</f>
        <v/>
      </c>
      <c r="X35" s="31" t="str">
        <f t="shared" ca="1" si="15"/>
        <v/>
      </c>
      <c r="Y35" s="100" t="str">
        <f ca="1">IFERROR(ROUND($E$9*(1+Horarios!$D$35)*W35,2),"")</f>
        <v/>
      </c>
      <c r="Z35" s="100" t="str">
        <f ca="1">IFERROR(ROUND($E$9*(1+Horarios!$D$36)*X35,2),"")</f>
        <v/>
      </c>
      <c r="AA35" s="101" t="str">
        <f t="shared" ca="1" si="16"/>
        <v/>
      </c>
      <c r="AB35" s="36" t="str">
        <f ca="1">IF(OR(K35="F",K35=""),"",IFERROR(IF(O35="TJ",0,VLOOKUP(M35,Tabla_Tardanzas[],3,TRUE)),0))</f>
        <v/>
      </c>
      <c r="AC35" s="36" t="str">
        <f t="shared" ca="1" si="17"/>
        <v/>
      </c>
      <c r="AD35" s="39" t="str">
        <f t="shared" ca="1" si="18"/>
        <v/>
      </c>
      <c r="AE35" s="40">
        <f t="shared" ca="1" si="19"/>
        <v>0</v>
      </c>
    </row>
    <row r="36" spans="2:31" x14ac:dyDescent="0.3">
      <c r="B36" s="93">
        <f ca="1">Auxiliares!F26</f>
        <v>44950</v>
      </c>
      <c r="C36" s="96" t="str">
        <f t="shared" ca="1" si="1"/>
        <v/>
      </c>
      <c r="D36" s="11" t="str">
        <f ca="1">IFERROR(VLOOKUP($C36,Tabla_Horario[],2,FALSE),"")</f>
        <v/>
      </c>
      <c r="E36" s="11" t="str">
        <f ca="1">IFERROR(VLOOKUP($C36,Tabla_Horario[],5,FALSE),"")</f>
        <v/>
      </c>
      <c r="F36" s="11" t="str">
        <f ca="1">IFERROR(VLOOKUP($C36,Tabla_Horario[],6,FALSE),"")</f>
        <v/>
      </c>
      <c r="G36" s="10" t="str">
        <f ca="1">IFERROR(VLOOKUP($C36,Tabla_Horario[],7,FALSE),"")</f>
        <v/>
      </c>
      <c r="H36" s="11" t="str">
        <f ca="1">IFERROR(VLOOKUP($C36,Tabla_Horario[],8,FALSE),"")</f>
        <v/>
      </c>
      <c r="I36" s="22" t="str">
        <f t="shared" ca="1" si="2"/>
        <v/>
      </c>
      <c r="J36" s="22" t="str">
        <f t="shared" ca="1" si="3"/>
        <v/>
      </c>
      <c r="K36" s="22" t="str">
        <f t="shared" ca="1" si="4"/>
        <v/>
      </c>
      <c r="L36" s="97" t="str">
        <f t="shared" ca="1" si="5"/>
        <v/>
      </c>
      <c r="M36" s="22" t="str">
        <f ca="1">IF(OR($K36="F",$K36=""),"",IF(I36&gt;D36+Horarios!$D$4,I36-(D36+Horarios!$D$4),0))</f>
        <v/>
      </c>
      <c r="N36" s="22" t="str">
        <f t="shared" ca="1" si="6"/>
        <v/>
      </c>
      <c r="O36" s="98" t="str">
        <f t="shared" ca="1" si="7"/>
        <v/>
      </c>
      <c r="P36" s="22" t="str">
        <f t="shared" ca="1" si="8"/>
        <v/>
      </c>
      <c r="Q36" s="22" t="str">
        <f t="shared" ca="1" si="9"/>
        <v/>
      </c>
      <c r="R36" s="22" t="str">
        <f t="shared" ca="1" si="10"/>
        <v/>
      </c>
      <c r="S36" s="22" t="str">
        <f t="shared" ca="1" si="11"/>
        <v/>
      </c>
      <c r="T36" s="31" t="str">
        <f t="shared" ca="1" si="12"/>
        <v/>
      </c>
      <c r="U36" s="37" t="str">
        <f t="shared" ca="1" si="13"/>
        <v/>
      </c>
      <c r="V36" s="22" t="str">
        <f t="shared" ca="1" si="14"/>
        <v/>
      </c>
      <c r="W36" s="31" t="str">
        <f ca="1">IF(V36="","",IF(V36&lt;Horarios!$B$35/24,0,Horarios!$B$35/24))</f>
        <v/>
      </c>
      <c r="X36" s="31" t="str">
        <f t="shared" ca="1" si="15"/>
        <v/>
      </c>
      <c r="Y36" s="100" t="str">
        <f ca="1">IFERROR(ROUND($E$9*(1+Horarios!$D$35)*W36,2),"")</f>
        <v/>
      </c>
      <c r="Z36" s="100" t="str">
        <f ca="1">IFERROR(ROUND($E$9*(1+Horarios!$D$36)*X36,2),"")</f>
        <v/>
      </c>
      <c r="AA36" s="101" t="str">
        <f t="shared" ca="1" si="16"/>
        <v/>
      </c>
      <c r="AB36" s="36" t="str">
        <f ca="1">IF(OR(K36="F",K36=""),"",IFERROR(IF(O36="TJ",0,VLOOKUP(M36,Tabla_Tardanzas[],3,TRUE)),0))</f>
        <v/>
      </c>
      <c r="AC36" s="36" t="str">
        <f t="shared" ca="1" si="17"/>
        <v/>
      </c>
      <c r="AD36" s="39" t="str">
        <f t="shared" ca="1" si="18"/>
        <v/>
      </c>
      <c r="AE36" s="40">
        <f t="shared" ca="1" si="19"/>
        <v>0</v>
      </c>
    </row>
    <row r="37" spans="2:31" x14ac:dyDescent="0.3">
      <c r="B37" s="93">
        <f ca="1">Auxiliares!F27</f>
        <v>44951</v>
      </c>
      <c r="C37" s="96" t="str">
        <f t="shared" ca="1" si="1"/>
        <v/>
      </c>
      <c r="D37" s="11" t="str">
        <f ca="1">IFERROR(VLOOKUP($C37,Tabla_Horario[],2,FALSE),"")</f>
        <v/>
      </c>
      <c r="E37" s="11" t="str">
        <f ca="1">IFERROR(VLOOKUP($C37,Tabla_Horario[],5,FALSE),"")</f>
        <v/>
      </c>
      <c r="F37" s="11" t="str">
        <f ca="1">IFERROR(VLOOKUP($C37,Tabla_Horario[],6,FALSE),"")</f>
        <v/>
      </c>
      <c r="G37" s="10" t="str">
        <f ca="1">IFERROR(VLOOKUP($C37,Tabla_Horario[],7,FALSE),"")</f>
        <v/>
      </c>
      <c r="H37" s="11" t="str">
        <f ca="1">IFERROR(VLOOKUP($C37,Tabla_Horario[],8,FALSE),"")</f>
        <v/>
      </c>
      <c r="I37" s="22" t="str">
        <f t="shared" ca="1" si="2"/>
        <v/>
      </c>
      <c r="J37" s="22" t="str">
        <f t="shared" ca="1" si="3"/>
        <v/>
      </c>
      <c r="K37" s="22" t="str">
        <f t="shared" ca="1" si="4"/>
        <v/>
      </c>
      <c r="L37" s="97" t="str">
        <f t="shared" ca="1" si="5"/>
        <v/>
      </c>
      <c r="M37" s="22" t="str">
        <f ca="1">IF(OR($K37="F",$K37=""),"",IF(I37&gt;D37+Horarios!$D$4,I37-(D37+Horarios!$D$4),0))</f>
        <v/>
      </c>
      <c r="N37" s="22" t="str">
        <f t="shared" ca="1" si="6"/>
        <v/>
      </c>
      <c r="O37" s="98" t="str">
        <f t="shared" ca="1" si="7"/>
        <v/>
      </c>
      <c r="P37" s="22" t="str">
        <f t="shared" ca="1" si="8"/>
        <v/>
      </c>
      <c r="Q37" s="22" t="str">
        <f t="shared" ca="1" si="9"/>
        <v/>
      </c>
      <c r="R37" s="22" t="str">
        <f t="shared" ca="1" si="10"/>
        <v/>
      </c>
      <c r="S37" s="22" t="str">
        <f t="shared" ca="1" si="11"/>
        <v/>
      </c>
      <c r="T37" s="31" t="str">
        <f t="shared" ca="1" si="12"/>
        <v/>
      </c>
      <c r="U37" s="37" t="str">
        <f t="shared" ca="1" si="13"/>
        <v/>
      </c>
      <c r="V37" s="22" t="str">
        <f t="shared" ca="1" si="14"/>
        <v/>
      </c>
      <c r="W37" s="31" t="str">
        <f ca="1">IF(V37="","",IF(V37&lt;Horarios!$B$35/24,0,Horarios!$B$35/24))</f>
        <v/>
      </c>
      <c r="X37" s="31" t="str">
        <f t="shared" ca="1" si="15"/>
        <v/>
      </c>
      <c r="Y37" s="100" t="str">
        <f ca="1">IFERROR(ROUND($E$9*(1+Horarios!$D$35)*W37,2),"")</f>
        <v/>
      </c>
      <c r="Z37" s="100" t="str">
        <f ca="1">IFERROR(ROUND($E$9*(1+Horarios!$D$36)*X37,2),"")</f>
        <v/>
      </c>
      <c r="AA37" s="101" t="str">
        <f t="shared" ca="1" si="16"/>
        <v/>
      </c>
      <c r="AB37" s="36" t="str">
        <f ca="1">IF(OR(K37="F",K37=""),"",IFERROR(IF(O37="TJ",0,VLOOKUP(M37,Tabla_Tardanzas[],3,TRUE)),0))</f>
        <v/>
      </c>
      <c r="AC37" s="36" t="str">
        <f t="shared" ca="1" si="17"/>
        <v/>
      </c>
      <c r="AD37" s="39" t="str">
        <f t="shared" ca="1" si="18"/>
        <v/>
      </c>
      <c r="AE37" s="40">
        <f t="shared" ca="1" si="19"/>
        <v>0</v>
      </c>
    </row>
    <row r="38" spans="2:31" x14ac:dyDescent="0.3">
      <c r="B38" s="93">
        <f ca="1">Auxiliares!F28</f>
        <v>44952</v>
      </c>
      <c r="C38" s="96" t="str">
        <f t="shared" ca="1" si="1"/>
        <v/>
      </c>
      <c r="D38" s="11" t="str">
        <f ca="1">IFERROR(VLOOKUP($C38,Tabla_Horario[],2,FALSE),"")</f>
        <v/>
      </c>
      <c r="E38" s="11" t="str">
        <f ca="1">IFERROR(VLOOKUP($C38,Tabla_Horario[],5,FALSE),"")</f>
        <v/>
      </c>
      <c r="F38" s="11" t="str">
        <f ca="1">IFERROR(VLOOKUP($C38,Tabla_Horario[],6,FALSE),"")</f>
        <v/>
      </c>
      <c r="G38" s="10" t="str">
        <f ca="1">IFERROR(VLOOKUP($C38,Tabla_Horario[],7,FALSE),"")</f>
        <v/>
      </c>
      <c r="H38" s="11" t="str">
        <f ca="1">IFERROR(VLOOKUP($C38,Tabla_Horario[],8,FALSE),"")</f>
        <v/>
      </c>
      <c r="I38" s="22" t="str">
        <f t="shared" ca="1" si="2"/>
        <v/>
      </c>
      <c r="J38" s="22" t="str">
        <f t="shared" ca="1" si="3"/>
        <v/>
      </c>
      <c r="K38" s="22" t="str">
        <f t="shared" ca="1" si="4"/>
        <v/>
      </c>
      <c r="L38" s="97" t="str">
        <f t="shared" ca="1" si="5"/>
        <v/>
      </c>
      <c r="M38" s="22" t="str">
        <f ca="1">IF(OR($K38="F",$K38=""),"",IF(I38&gt;D38+Horarios!$D$4,I38-(D38+Horarios!$D$4),0))</f>
        <v/>
      </c>
      <c r="N38" s="22" t="str">
        <f t="shared" ca="1" si="6"/>
        <v/>
      </c>
      <c r="O38" s="98" t="str">
        <f t="shared" ca="1" si="7"/>
        <v/>
      </c>
      <c r="P38" s="22" t="str">
        <f t="shared" ca="1" si="8"/>
        <v/>
      </c>
      <c r="Q38" s="22" t="str">
        <f t="shared" ca="1" si="9"/>
        <v/>
      </c>
      <c r="R38" s="22" t="str">
        <f t="shared" ca="1" si="10"/>
        <v/>
      </c>
      <c r="S38" s="22" t="str">
        <f t="shared" ca="1" si="11"/>
        <v/>
      </c>
      <c r="T38" s="31" t="str">
        <f t="shared" ca="1" si="12"/>
        <v/>
      </c>
      <c r="U38" s="37" t="str">
        <f t="shared" ca="1" si="13"/>
        <v/>
      </c>
      <c r="V38" s="22" t="str">
        <f t="shared" ca="1" si="14"/>
        <v/>
      </c>
      <c r="W38" s="31" t="str">
        <f ca="1">IF(V38="","",IF(V38&lt;Horarios!$B$35/24,0,Horarios!$B$35/24))</f>
        <v/>
      </c>
      <c r="X38" s="31" t="str">
        <f t="shared" ca="1" si="15"/>
        <v/>
      </c>
      <c r="Y38" s="100" t="str">
        <f ca="1">IFERROR(ROUND($E$9*(1+Horarios!$D$35)*W38,2),"")</f>
        <v/>
      </c>
      <c r="Z38" s="100" t="str">
        <f ca="1">IFERROR(ROUND($E$9*(1+Horarios!$D$36)*X38,2),"")</f>
        <v/>
      </c>
      <c r="AA38" s="101" t="str">
        <f t="shared" ca="1" si="16"/>
        <v/>
      </c>
      <c r="AB38" s="36" t="str">
        <f ca="1">IF(OR(K38="F",K38=""),"",IFERROR(IF(O38="TJ",0,VLOOKUP(M38,Tabla_Tardanzas[],3,TRUE)),0))</f>
        <v/>
      </c>
      <c r="AC38" s="36" t="str">
        <f t="shared" ca="1" si="17"/>
        <v/>
      </c>
      <c r="AD38" s="39" t="str">
        <f t="shared" ca="1" si="18"/>
        <v/>
      </c>
      <c r="AE38" s="40">
        <f t="shared" ca="1" si="19"/>
        <v>0</v>
      </c>
    </row>
    <row r="39" spans="2:31" x14ac:dyDescent="0.3">
      <c r="B39" s="93">
        <f ca="1">Auxiliares!F29</f>
        <v>44953</v>
      </c>
      <c r="C39" s="96" t="str">
        <f t="shared" ca="1" si="1"/>
        <v/>
      </c>
      <c r="D39" s="11" t="str">
        <f ca="1">IFERROR(VLOOKUP($C39,Tabla_Horario[],2,FALSE),"")</f>
        <v/>
      </c>
      <c r="E39" s="11" t="str">
        <f ca="1">IFERROR(VLOOKUP($C39,Tabla_Horario[],5,FALSE),"")</f>
        <v/>
      </c>
      <c r="F39" s="11" t="str">
        <f ca="1">IFERROR(VLOOKUP($C39,Tabla_Horario[],6,FALSE),"")</f>
        <v/>
      </c>
      <c r="G39" s="10" t="str">
        <f ca="1">IFERROR(VLOOKUP($C39,Tabla_Horario[],7,FALSE),"")</f>
        <v/>
      </c>
      <c r="H39" s="11" t="str">
        <f ca="1">IFERROR(VLOOKUP($C39,Tabla_Horario[],8,FALSE),"")</f>
        <v/>
      </c>
      <c r="I39" s="22" t="str">
        <f t="shared" ca="1" si="2"/>
        <v/>
      </c>
      <c r="J39" s="22" t="str">
        <f t="shared" ca="1" si="3"/>
        <v/>
      </c>
      <c r="K39" s="22" t="str">
        <f t="shared" ca="1" si="4"/>
        <v/>
      </c>
      <c r="L39" s="97" t="str">
        <f t="shared" ca="1" si="5"/>
        <v/>
      </c>
      <c r="M39" s="22" t="str">
        <f ca="1">IF(OR($K39="F",$K39=""),"",IF(I39&gt;D39+Horarios!$D$4,I39-(D39+Horarios!$D$4),0))</f>
        <v/>
      </c>
      <c r="N39" s="22" t="str">
        <f t="shared" ca="1" si="6"/>
        <v/>
      </c>
      <c r="O39" s="98" t="str">
        <f t="shared" ca="1" si="7"/>
        <v/>
      </c>
      <c r="P39" s="22" t="str">
        <f t="shared" ca="1" si="8"/>
        <v/>
      </c>
      <c r="Q39" s="22" t="str">
        <f t="shared" ca="1" si="9"/>
        <v/>
      </c>
      <c r="R39" s="22" t="str">
        <f t="shared" ca="1" si="10"/>
        <v/>
      </c>
      <c r="S39" s="22" t="str">
        <f t="shared" ca="1" si="11"/>
        <v/>
      </c>
      <c r="T39" s="31" t="str">
        <f t="shared" ca="1" si="12"/>
        <v/>
      </c>
      <c r="U39" s="37" t="str">
        <f t="shared" ca="1" si="13"/>
        <v/>
      </c>
      <c r="V39" s="22" t="str">
        <f t="shared" ca="1" si="14"/>
        <v/>
      </c>
      <c r="W39" s="31" t="str">
        <f ca="1">IF(V39="","",IF(V39&lt;Horarios!$B$35/24,0,Horarios!$B$35/24))</f>
        <v/>
      </c>
      <c r="X39" s="31" t="str">
        <f t="shared" ca="1" si="15"/>
        <v/>
      </c>
      <c r="Y39" s="100" t="str">
        <f ca="1">IFERROR(ROUND($E$9*(1+Horarios!$D$35)*W39,2),"")</f>
        <v/>
      </c>
      <c r="Z39" s="100" t="str">
        <f ca="1">IFERROR(ROUND($E$9*(1+Horarios!$D$36)*X39,2),"")</f>
        <v/>
      </c>
      <c r="AA39" s="101" t="str">
        <f t="shared" ca="1" si="16"/>
        <v/>
      </c>
      <c r="AB39" s="36" t="str">
        <f ca="1">IF(OR(K39="F",K39=""),"",IFERROR(IF(O39="TJ",0,VLOOKUP(M39,Tabla_Tardanzas[],3,TRUE)),0))</f>
        <v/>
      </c>
      <c r="AC39" s="36" t="str">
        <f t="shared" ca="1" si="17"/>
        <v/>
      </c>
      <c r="AD39" s="39" t="str">
        <f t="shared" ca="1" si="18"/>
        <v/>
      </c>
      <c r="AE39" s="40">
        <f t="shared" ca="1" si="19"/>
        <v>0</v>
      </c>
    </row>
    <row r="40" spans="2:31" x14ac:dyDescent="0.3">
      <c r="B40" s="93">
        <f ca="1">Auxiliares!F30</f>
        <v>44954</v>
      </c>
      <c r="C40" s="96" t="str">
        <f t="shared" ca="1" si="1"/>
        <v/>
      </c>
      <c r="D40" s="11" t="str">
        <f ca="1">IFERROR(VLOOKUP($C40,Tabla_Horario[],2,FALSE),"")</f>
        <v/>
      </c>
      <c r="E40" s="11" t="str">
        <f ca="1">IFERROR(VLOOKUP($C40,Tabla_Horario[],5,FALSE),"")</f>
        <v/>
      </c>
      <c r="F40" s="11" t="str">
        <f ca="1">IFERROR(VLOOKUP($C40,Tabla_Horario[],6,FALSE),"")</f>
        <v/>
      </c>
      <c r="G40" s="10" t="str">
        <f ca="1">IFERROR(VLOOKUP($C40,Tabla_Horario[],7,FALSE),"")</f>
        <v/>
      </c>
      <c r="H40" s="11" t="str">
        <f ca="1">IFERROR(VLOOKUP($C40,Tabla_Horario[],8,FALSE),"")</f>
        <v/>
      </c>
      <c r="I40" s="22" t="str">
        <f t="shared" ca="1" si="2"/>
        <v/>
      </c>
      <c r="J40" s="22" t="str">
        <f t="shared" ca="1" si="3"/>
        <v/>
      </c>
      <c r="K40" s="22" t="str">
        <f t="shared" ca="1" si="4"/>
        <v/>
      </c>
      <c r="L40" s="97" t="str">
        <f t="shared" ca="1" si="5"/>
        <v/>
      </c>
      <c r="M40" s="22" t="str">
        <f ca="1">IF(OR($K40="F",$K40=""),"",IF(I40&gt;D40+Horarios!$D$4,I40-(D40+Horarios!$D$4),0))</f>
        <v/>
      </c>
      <c r="N40" s="22" t="str">
        <f t="shared" ca="1" si="6"/>
        <v/>
      </c>
      <c r="O40" s="98" t="str">
        <f t="shared" ca="1" si="7"/>
        <v/>
      </c>
      <c r="P40" s="22" t="str">
        <f t="shared" ca="1" si="8"/>
        <v/>
      </c>
      <c r="Q40" s="22" t="str">
        <f t="shared" ca="1" si="9"/>
        <v/>
      </c>
      <c r="R40" s="22" t="str">
        <f t="shared" ca="1" si="10"/>
        <v/>
      </c>
      <c r="S40" s="22" t="str">
        <f t="shared" ca="1" si="11"/>
        <v/>
      </c>
      <c r="T40" s="31" t="str">
        <f t="shared" ca="1" si="12"/>
        <v/>
      </c>
      <c r="U40" s="37" t="str">
        <f t="shared" ca="1" si="13"/>
        <v/>
      </c>
      <c r="V40" s="22" t="str">
        <f t="shared" ca="1" si="14"/>
        <v/>
      </c>
      <c r="W40" s="31" t="str">
        <f ca="1">IF(V40="","",IF(V40&lt;Horarios!$B$35/24,0,Horarios!$B$35/24))</f>
        <v/>
      </c>
      <c r="X40" s="31" t="str">
        <f t="shared" ca="1" si="15"/>
        <v/>
      </c>
      <c r="Y40" s="100" t="str">
        <f ca="1">IFERROR(ROUND($E$9*(1+Horarios!$D$35)*W40,2),"")</f>
        <v/>
      </c>
      <c r="Z40" s="100" t="str">
        <f ca="1">IFERROR(ROUND($E$9*(1+Horarios!$D$36)*X40,2),"")</f>
        <v/>
      </c>
      <c r="AA40" s="101" t="str">
        <f t="shared" ca="1" si="16"/>
        <v/>
      </c>
      <c r="AB40" s="36" t="str">
        <f ca="1">IF(OR(K40="F",K40=""),"",IFERROR(IF(O40="TJ",0,VLOOKUP(M40,Tabla_Tardanzas[],3,TRUE)),0))</f>
        <v/>
      </c>
      <c r="AC40" s="36" t="str">
        <f t="shared" ca="1" si="17"/>
        <v/>
      </c>
      <c r="AD40" s="39" t="str">
        <f t="shared" ca="1" si="18"/>
        <v/>
      </c>
      <c r="AE40" s="40">
        <f t="shared" ca="1" si="19"/>
        <v>0</v>
      </c>
    </row>
    <row r="41" spans="2:31" x14ac:dyDescent="0.3">
      <c r="B41" s="93">
        <f ca="1">Auxiliares!F31</f>
        <v>44955</v>
      </c>
      <c r="C41" s="96" t="str">
        <f t="shared" ca="1" si="1"/>
        <v/>
      </c>
      <c r="D41" s="11" t="str">
        <f ca="1">IFERROR(VLOOKUP($C41,Tabla_Horario[],2,FALSE),"")</f>
        <v/>
      </c>
      <c r="E41" s="11" t="str">
        <f ca="1">IFERROR(VLOOKUP($C41,Tabla_Horario[],5,FALSE),"")</f>
        <v/>
      </c>
      <c r="F41" s="11" t="str">
        <f ca="1">IFERROR(VLOOKUP($C41,Tabla_Horario[],6,FALSE),"")</f>
        <v/>
      </c>
      <c r="G41" s="10" t="str">
        <f ca="1">IFERROR(VLOOKUP($C41,Tabla_Horario[],7,FALSE),"")</f>
        <v/>
      </c>
      <c r="H41" s="11" t="str">
        <f ca="1">IFERROR(VLOOKUP($C41,Tabla_Horario[],8,FALSE),"")</f>
        <v/>
      </c>
      <c r="I41" s="22" t="str">
        <f t="shared" ca="1" si="2"/>
        <v/>
      </c>
      <c r="J41" s="22" t="str">
        <f t="shared" ca="1" si="3"/>
        <v/>
      </c>
      <c r="K41" s="22" t="str">
        <f t="shared" ca="1" si="4"/>
        <v/>
      </c>
      <c r="L41" s="97" t="str">
        <f t="shared" ca="1" si="5"/>
        <v/>
      </c>
      <c r="M41" s="22" t="str">
        <f ca="1">IF(OR($K41="F",$K41=""),"",IF(I41&gt;D41+Horarios!$D$4,I41-(D41+Horarios!$D$4),0))</f>
        <v/>
      </c>
      <c r="N41" s="22" t="str">
        <f t="shared" ca="1" si="6"/>
        <v/>
      </c>
      <c r="O41" s="98" t="str">
        <f t="shared" ca="1" si="7"/>
        <v/>
      </c>
      <c r="P41" s="22" t="str">
        <f t="shared" ca="1" si="8"/>
        <v/>
      </c>
      <c r="Q41" s="22" t="str">
        <f t="shared" ca="1" si="9"/>
        <v/>
      </c>
      <c r="R41" s="22" t="str">
        <f t="shared" ca="1" si="10"/>
        <v/>
      </c>
      <c r="S41" s="22" t="str">
        <f t="shared" ca="1" si="11"/>
        <v/>
      </c>
      <c r="T41" s="31" t="str">
        <f t="shared" ca="1" si="12"/>
        <v/>
      </c>
      <c r="U41" s="37" t="str">
        <f t="shared" ca="1" si="13"/>
        <v/>
      </c>
      <c r="V41" s="22" t="str">
        <f t="shared" ca="1" si="14"/>
        <v/>
      </c>
      <c r="W41" s="31" t="str">
        <f ca="1">IF(V41="","",IF(V41&lt;Horarios!$B$35/24,0,Horarios!$B$35/24))</f>
        <v/>
      </c>
      <c r="X41" s="31" t="str">
        <f t="shared" ca="1" si="15"/>
        <v/>
      </c>
      <c r="Y41" s="100" t="str">
        <f ca="1">IFERROR(ROUND($E$9*(1+Horarios!$D$35)*W41,2),"")</f>
        <v/>
      </c>
      <c r="Z41" s="100" t="str">
        <f ca="1">IFERROR(ROUND($E$9*(1+Horarios!$D$36)*X41,2),"")</f>
        <v/>
      </c>
      <c r="AA41" s="101" t="str">
        <f t="shared" ca="1" si="16"/>
        <v/>
      </c>
      <c r="AB41" s="36" t="str">
        <f ca="1">IF(OR(K41="F",K41=""),"",IFERROR(IF(O41="TJ",0,VLOOKUP(M41,Tabla_Tardanzas[],3,TRUE)),0))</f>
        <v/>
      </c>
      <c r="AC41" s="36" t="str">
        <f t="shared" ca="1" si="17"/>
        <v/>
      </c>
      <c r="AD41" s="39" t="str">
        <f t="shared" ca="1" si="18"/>
        <v/>
      </c>
      <c r="AE41" s="40">
        <f t="shared" ca="1" si="19"/>
        <v>0</v>
      </c>
    </row>
    <row r="42" spans="2:31" x14ac:dyDescent="0.3">
      <c r="B42" s="93">
        <f ca="1">Auxiliares!F32</f>
        <v>44956</v>
      </c>
      <c r="C42" s="96" t="str">
        <f t="shared" ca="1" si="1"/>
        <v/>
      </c>
      <c r="D42" s="11" t="str">
        <f ca="1">IFERROR(VLOOKUP($C42,Tabla_Horario[],2,FALSE),"")</f>
        <v/>
      </c>
      <c r="E42" s="11" t="str">
        <f ca="1">IFERROR(VLOOKUP($C42,Tabla_Horario[],5,FALSE),"")</f>
        <v/>
      </c>
      <c r="F42" s="11" t="str">
        <f ca="1">IFERROR(VLOOKUP($C42,Tabla_Horario[],6,FALSE),"")</f>
        <v/>
      </c>
      <c r="G42" s="10" t="str">
        <f ca="1">IFERROR(VLOOKUP($C42,Tabla_Horario[],7,FALSE),"")</f>
        <v/>
      </c>
      <c r="H42" s="11" t="str">
        <f ca="1">IFERROR(VLOOKUP($C42,Tabla_Horario[],8,FALSE),"")</f>
        <v/>
      </c>
      <c r="I42" s="22" t="str">
        <f t="shared" ca="1" si="2"/>
        <v/>
      </c>
      <c r="J42" s="22" t="str">
        <f t="shared" ca="1" si="3"/>
        <v/>
      </c>
      <c r="K42" s="22" t="str">
        <f t="shared" ca="1" si="4"/>
        <v/>
      </c>
      <c r="L42" s="97" t="str">
        <f t="shared" ca="1" si="5"/>
        <v/>
      </c>
      <c r="M42" s="22" t="str">
        <f ca="1">IF(OR($K42="F",$K42=""),"",IF(I42&gt;D42+Horarios!$D$4,I42-(D42+Horarios!$D$4),0))</f>
        <v/>
      </c>
      <c r="N42" s="22" t="str">
        <f t="shared" ca="1" si="6"/>
        <v/>
      </c>
      <c r="O42" s="98" t="str">
        <f t="shared" ca="1" si="7"/>
        <v/>
      </c>
      <c r="P42" s="22" t="str">
        <f t="shared" ca="1" si="8"/>
        <v/>
      </c>
      <c r="Q42" s="22" t="str">
        <f t="shared" ca="1" si="9"/>
        <v/>
      </c>
      <c r="R42" s="22" t="str">
        <f t="shared" ca="1" si="10"/>
        <v/>
      </c>
      <c r="S42" s="22" t="str">
        <f t="shared" ca="1" si="11"/>
        <v/>
      </c>
      <c r="T42" s="31" t="str">
        <f t="shared" ca="1" si="12"/>
        <v/>
      </c>
      <c r="U42" s="37" t="str">
        <f t="shared" ca="1" si="13"/>
        <v/>
      </c>
      <c r="V42" s="22" t="str">
        <f t="shared" ca="1" si="14"/>
        <v/>
      </c>
      <c r="W42" s="31" t="str">
        <f ca="1">IF(V42="","",IF(V42&lt;Horarios!$B$35/24,0,Horarios!$B$35/24))</f>
        <v/>
      </c>
      <c r="X42" s="31" t="str">
        <f t="shared" ca="1" si="15"/>
        <v/>
      </c>
      <c r="Y42" s="100" t="str">
        <f ca="1">IFERROR(ROUND($E$9*(1+Horarios!$D$35)*W42,2),"")</f>
        <v/>
      </c>
      <c r="Z42" s="100" t="str">
        <f ca="1">IFERROR(ROUND($E$9*(1+Horarios!$D$36)*X42,2),"")</f>
        <v/>
      </c>
      <c r="AA42" s="101" t="str">
        <f t="shared" ca="1" si="16"/>
        <v/>
      </c>
      <c r="AB42" s="36" t="str">
        <f ca="1">IF(OR(K42="F",K42=""),"",IFERROR(IF(O42="TJ",0,VLOOKUP(M42,Tabla_Tardanzas[],3,TRUE)),0))</f>
        <v/>
      </c>
      <c r="AC42" s="36" t="str">
        <f t="shared" ca="1" si="17"/>
        <v/>
      </c>
      <c r="AD42" s="39" t="str">
        <f t="shared" ca="1" si="18"/>
        <v/>
      </c>
      <c r="AE42" s="40">
        <f t="shared" ca="1" si="19"/>
        <v>0</v>
      </c>
    </row>
    <row r="43" spans="2:31" x14ac:dyDescent="0.3">
      <c r="B43" s="94">
        <f ca="1">Auxiliares!F33</f>
        <v>44957</v>
      </c>
      <c r="C43" s="96" t="str">
        <f t="shared" ca="1" si="1"/>
        <v/>
      </c>
      <c r="D43" s="11" t="str">
        <f ca="1">IFERROR(VLOOKUP($C43,Tabla_Horario[],2,FALSE),"")</f>
        <v/>
      </c>
      <c r="E43" s="11" t="str">
        <f ca="1">IFERROR(VLOOKUP($C43,Tabla_Horario[],5,FALSE),"")</f>
        <v/>
      </c>
      <c r="F43" s="11" t="str">
        <f ca="1">IFERROR(VLOOKUP($C43,Tabla_Horario[],6,FALSE),"")</f>
        <v/>
      </c>
      <c r="G43" s="10" t="str">
        <f ca="1">IFERROR(VLOOKUP($C43,Tabla_Horario[],7,FALSE),"")</f>
        <v/>
      </c>
      <c r="H43" s="11" t="str">
        <f ca="1">IFERROR(VLOOKUP($C43,Tabla_Horario[],8,FALSE),"")</f>
        <v/>
      </c>
      <c r="I43" s="22" t="str">
        <f t="shared" ca="1" si="2"/>
        <v/>
      </c>
      <c r="J43" s="22" t="str">
        <f t="shared" ca="1" si="3"/>
        <v/>
      </c>
      <c r="K43" s="22" t="str">
        <f t="shared" ca="1" si="4"/>
        <v/>
      </c>
      <c r="L43" s="97" t="str">
        <f t="shared" ca="1" si="5"/>
        <v/>
      </c>
      <c r="M43" s="22" t="str">
        <f ca="1">IF(OR($K43="F",$K43=""),"",IF(I43&gt;D43+Horarios!$D$4,I43-(D43+Horarios!$D$4),0))</f>
        <v/>
      </c>
      <c r="N43" s="22" t="str">
        <f ca="1">IF(M43="","",IF(M43=0,"P","T"))</f>
        <v/>
      </c>
      <c r="O43" s="98" t="str">
        <f t="shared" ca="1" si="7"/>
        <v/>
      </c>
      <c r="P43" s="22" t="str">
        <f t="shared" ca="1" si="8"/>
        <v/>
      </c>
      <c r="Q43" s="22" t="str">
        <f t="shared" ca="1" si="9"/>
        <v/>
      </c>
      <c r="R43" s="22" t="str">
        <f ca="1">IF(OR(K43="F",K43=""),"",IF(OR(P43="",Q43="",Q43-P43&lt;E43),E43,Q43-P43))</f>
        <v/>
      </c>
      <c r="S43" s="22" t="str">
        <f ca="1">IFERROR(IF(J43&lt;IF(I43&lt;D43,D43,I43),1,0)+J43-IF(I43&lt;D43,D43,I43)-R43,"")</f>
        <v/>
      </c>
      <c r="T43" s="31" t="str">
        <f ca="1">IF(S43="","",IF(S43&lt;H43,S43,H43))</f>
        <v/>
      </c>
      <c r="U43" s="37" t="str">
        <f ca="1">IF(T43&lt;H43,H43-T43,"")</f>
        <v/>
      </c>
      <c r="V43" s="22" t="str">
        <f ca="1">IF(S43="","",IF(S43&gt;H43,S43-H43,0))</f>
        <v/>
      </c>
      <c r="W43" s="31" t="str">
        <f ca="1">IF(V43="","",IF(V43&lt;Horarios!$B$35/24,0,Horarios!$B$35/24))</f>
        <v/>
      </c>
      <c r="X43" s="31" t="str">
        <f ca="1">IF(V43="","",IF(W43=0,0,IF(W43-V43,V43-W43,0)))</f>
        <v/>
      </c>
      <c r="Y43" s="100" t="str">
        <f ca="1">IFERROR(ROUND($E$9*(1+Horarios!$D$35)*W43,2),"")</f>
        <v/>
      </c>
      <c r="Z43" s="100" t="str">
        <f ca="1">IFERROR(ROUND($E$9*(1+Horarios!$D$36)*X43,2),"")</f>
        <v/>
      </c>
      <c r="AA43" s="101" t="str">
        <f t="shared" ca="1" si="16"/>
        <v/>
      </c>
      <c r="AB43" s="36" t="str">
        <f ca="1">IF(OR(K43="F",K43=""),"",IFERROR(IF(O43="TJ",0,VLOOKUP(M43,Tabla_Tardanzas[],3,TRUE)),0))</f>
        <v/>
      </c>
      <c r="AC43" s="36" t="str">
        <f t="shared" ca="1" si="17"/>
        <v/>
      </c>
      <c r="AD43" s="39" t="str">
        <f t="shared" ca="1" si="18"/>
        <v/>
      </c>
      <c r="AE43" s="40">
        <f t="shared" ca="1" si="19"/>
        <v>0</v>
      </c>
    </row>
  </sheetData>
  <mergeCells count="12">
    <mergeCell ref="J5:K5"/>
    <mergeCell ref="B2:K3"/>
    <mergeCell ref="S11:X11"/>
    <mergeCell ref="Y11:AA11"/>
    <mergeCell ref="AB11:AD11"/>
    <mergeCell ref="C7:E7"/>
    <mergeCell ref="C11:H11"/>
    <mergeCell ref="I11:L11"/>
    <mergeCell ref="M11:O11"/>
    <mergeCell ref="P11:R11"/>
    <mergeCell ref="H7:K7"/>
    <mergeCell ref="H9:K9"/>
  </mergeCells>
  <conditionalFormatting sqref="L13">
    <cfRule type="expression" dxfId="19" priority="1">
      <formula>$K13="F"</formula>
    </cfRule>
  </conditionalFormatting>
  <conditionalFormatting sqref="L6:M6">
    <cfRule type="expression" dxfId="18" priority="12">
      <formula>$K6="F"</formula>
    </cfRule>
  </conditionalFormatting>
  <conditionalFormatting sqref="L8:M8">
    <cfRule type="expression" dxfId="17" priority="7">
      <formula>$K8="F"</formula>
    </cfRule>
  </conditionalFormatting>
  <conditionalFormatting sqref="M3:N3">
    <cfRule type="colorScale" priority="4">
      <colorScale>
        <cfvo type="min"/>
        <cfvo type="percentile" val="50"/>
        <cfvo type="max"/>
        <color theme="9" tint="0.79998168889431442"/>
        <color rgb="FFFFF7CD"/>
        <color theme="7" tint="0.79998168889431442"/>
      </colorScale>
    </cfRule>
  </conditionalFormatting>
  <conditionalFormatting sqref="M13:O13 I14:AE43 I13:K13 R13:V13 X13:Z13 AB13:AE13">
    <cfRule type="expression" dxfId="16" priority="15">
      <formula>$K13="F"</formula>
    </cfRule>
  </conditionalFormatting>
  <conditionalFormatting sqref="N6">
    <cfRule type="expression" dxfId="15" priority="11">
      <formula>$N6="F"</formula>
    </cfRule>
  </conditionalFormatting>
  <conditionalFormatting sqref="N8">
    <cfRule type="expression" dxfId="14" priority="6">
      <formula>$N8="F"</formula>
    </cfRule>
  </conditionalFormatting>
  <conditionalFormatting sqref="N13:N43">
    <cfRule type="cellIs" dxfId="13" priority="14" operator="equal">
      <formula>"T"</formula>
    </cfRule>
  </conditionalFormatting>
  <conditionalFormatting sqref="O6:Q6">
    <cfRule type="expression" dxfId="12" priority="10">
      <formula>$K6="F"</formula>
    </cfRule>
  </conditionalFormatting>
  <conditionalFormatting sqref="O8:Q8">
    <cfRule type="expression" dxfId="11" priority="5">
      <formula>$K8="F"</formula>
    </cfRule>
  </conditionalFormatting>
  <conditionalFormatting sqref="P13:Q13">
    <cfRule type="expression" dxfId="10" priority="2">
      <formula>$K13="F"</formula>
    </cfRule>
  </conditionalFormatting>
  <conditionalFormatting sqref="W13">
    <cfRule type="expression" dxfId="9" priority="3">
      <formula>$N13="F"</formula>
    </cfRule>
  </conditionalFormatting>
  <conditionalFormatting sqref="Y10:Z10 AB10:AE10">
    <cfRule type="expression" dxfId="8" priority="9">
      <formula>$K10="F"</formula>
    </cfRule>
  </conditionalFormatting>
  <conditionalFormatting sqref="AA10">
    <cfRule type="expression" dxfId="7" priority="8">
      <formula>$N10="F"</formula>
    </cfRule>
  </conditionalFormatting>
  <conditionalFormatting sqref="AA13">
    <cfRule type="expression" dxfId="6" priority="13">
      <formula>$N13="F"</formula>
    </cfRule>
  </conditionalFormatting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ERROR" error="SOLO COLOCAR LOS CÓDIGOS DE LOS COLABORADORES" xr:uid="{C96B6187-A463-4447-9E85-C33A9F22880F}">
          <x14:formula1>
            <xm:f>OFFSET(Colaboradores!$B$5,0,0,COUNTA(Colaboradores!$B$5:$B$5000))</xm:f>
          </x14:formula1>
          <xm:sqref>C5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83B26-F18B-4EA2-9199-B1770185E36F}">
  <sheetPr codeName="Hoja7">
    <tabColor theme="6" tint="0.79998168889431442"/>
  </sheetPr>
  <dimension ref="B2:AL37"/>
  <sheetViews>
    <sheetView showGridLines="0" tabSelected="1" zoomScale="90" zoomScaleNormal="90" workbookViewId="0">
      <pane xSplit="5" ySplit="7" topLeftCell="F8" activePane="bottomRight" state="frozen"/>
      <selection pane="topRight"/>
      <selection pane="bottomLeft"/>
      <selection pane="bottomRight" activeCell="K4" sqref="K4:L4"/>
    </sheetView>
  </sheetViews>
  <sheetFormatPr baseColWidth="10" defaultRowHeight="16.5" outlineLevelCol="1" x14ac:dyDescent="0.3"/>
  <cols>
    <col min="1" max="1" width="3.75" customWidth="1"/>
    <col min="3" max="3" width="29.75" customWidth="1"/>
    <col min="4" max="4" width="24" customWidth="1" outlineLevel="1"/>
    <col min="5" max="5" width="28.75" customWidth="1" outlineLevel="1"/>
    <col min="6" max="6" width="12.75" customWidth="1"/>
    <col min="7" max="9" width="11.25" customWidth="1" outlineLevel="1"/>
    <col min="10" max="10" width="13.375" customWidth="1"/>
    <col min="11" max="11" width="13.125" customWidth="1"/>
    <col min="12" max="12" width="11.25" customWidth="1"/>
    <col min="13" max="13" width="9.875" customWidth="1"/>
    <col min="14" max="16" width="11.25" customWidth="1"/>
    <col min="17" max="17" width="12.375" customWidth="1"/>
    <col min="18" max="18" width="12.75" customWidth="1"/>
    <col min="19" max="19" width="12.375" customWidth="1"/>
    <col min="20" max="20" width="11.25" customWidth="1"/>
    <col min="21" max="21" width="10.75" customWidth="1"/>
    <col min="22" max="22" width="14" customWidth="1"/>
    <col min="23" max="23" width="12.25" customWidth="1"/>
    <col min="24" max="24" width="10.75" customWidth="1"/>
    <col min="25" max="25" width="12.875" customWidth="1"/>
    <col min="26" max="26" width="11.75" customWidth="1"/>
    <col min="27" max="29" width="12.25" customWidth="1"/>
    <col min="30" max="31" width="11.25" outlineLevel="1"/>
    <col min="32" max="32" width="12" customWidth="1"/>
    <col min="33" max="33" width="11.25" outlineLevel="1"/>
    <col min="34" max="34" width="12.5" customWidth="1" outlineLevel="1"/>
    <col min="36" max="36" width="12.875" customWidth="1"/>
  </cols>
  <sheetData>
    <row r="2" spans="2:38" ht="15" customHeight="1" x14ac:dyDescent="0.3">
      <c r="B2" s="153" t="s">
        <v>145</v>
      </c>
      <c r="C2" s="153"/>
      <c r="D2" s="153"/>
      <c r="E2" s="153"/>
      <c r="F2" s="153"/>
      <c r="G2" s="153"/>
      <c r="H2" s="153"/>
      <c r="I2" s="153"/>
      <c r="J2" s="24" t="s">
        <v>149</v>
      </c>
      <c r="K2" s="127" t="s">
        <v>675</v>
      </c>
      <c r="L2" s="128">
        <v>2023</v>
      </c>
      <c r="N2" s="42" t="s">
        <v>157</v>
      </c>
      <c r="O2" s="44" t="s">
        <v>158</v>
      </c>
      <c r="P2" s="45" t="s">
        <v>128</v>
      </c>
      <c r="Q2" s="45" t="s">
        <v>126</v>
      </c>
      <c r="R2" s="45" t="s">
        <v>166</v>
      </c>
      <c r="S2" s="45" t="s">
        <v>167</v>
      </c>
      <c r="T2" s="45" t="s">
        <v>168</v>
      </c>
      <c r="U2" s="45" t="s">
        <v>165</v>
      </c>
      <c r="V2" s="45" t="s">
        <v>169</v>
      </c>
      <c r="W2" s="45" t="s">
        <v>170</v>
      </c>
      <c r="X2" s="48" t="s">
        <v>160</v>
      </c>
      <c r="Y2" s="46" t="s">
        <v>161</v>
      </c>
      <c r="Z2" s="47" t="s">
        <v>130</v>
      </c>
      <c r="AA2" s="47" t="s">
        <v>154</v>
      </c>
    </row>
    <row r="3" spans="2:38" ht="3" customHeight="1" x14ac:dyDescent="0.3">
      <c r="B3" s="154"/>
      <c r="C3" s="154"/>
      <c r="D3" s="154"/>
      <c r="E3" s="154"/>
      <c r="F3" s="154"/>
      <c r="G3" s="154"/>
      <c r="H3" s="154"/>
      <c r="I3" s="154"/>
      <c r="J3" s="25"/>
    </row>
    <row r="4" spans="2:38" ht="15" customHeight="1" thickBot="1" x14ac:dyDescent="0.35">
      <c r="B4" s="155"/>
      <c r="C4" s="155"/>
      <c r="D4" s="155"/>
      <c r="E4" s="155"/>
      <c r="F4" s="155"/>
      <c r="G4" s="155"/>
      <c r="H4" s="155"/>
      <c r="I4" s="155"/>
      <c r="J4" s="24" t="s">
        <v>146</v>
      </c>
      <c r="K4" s="156">
        <v>44927</v>
      </c>
      <c r="L4" s="157"/>
      <c r="N4" s="49">
        <f>COUNTIF($N$8:$N$37,N2)</f>
        <v>0</v>
      </c>
      <c r="O4" s="50">
        <f>COUNTIF($N$8:$N$37,O2)</f>
        <v>0</v>
      </c>
      <c r="P4" s="50">
        <f t="shared" ref="P4:W4" si="0">COUNTIF($O$8:$O$37,P2)</f>
        <v>0</v>
      </c>
      <c r="Q4" s="50">
        <f t="shared" si="0"/>
        <v>0</v>
      </c>
      <c r="R4" s="50">
        <f t="shared" si="0"/>
        <v>0</v>
      </c>
      <c r="S4" s="50">
        <f t="shared" si="0"/>
        <v>0</v>
      </c>
      <c r="T4" s="50">
        <f t="shared" si="0"/>
        <v>0</v>
      </c>
      <c r="U4" s="50">
        <f t="shared" si="0"/>
        <v>0</v>
      </c>
      <c r="V4" s="50">
        <f t="shared" si="0"/>
        <v>0</v>
      </c>
      <c r="W4" s="50">
        <f t="shared" si="0"/>
        <v>0</v>
      </c>
      <c r="X4" s="51">
        <f>COUNTIF($Q$8:$Q$37,X2)</f>
        <v>0</v>
      </c>
      <c r="Y4" s="28">
        <f>COUNTIF($Q$8:$Q$37,Y2)</f>
        <v>0</v>
      </c>
      <c r="Z4" s="28">
        <f>COUNTIF($R$8:$R$37,Z2)</f>
        <v>0</v>
      </c>
      <c r="AA4" s="28">
        <f>COUNTIF($R$8:$R$37,AA2)</f>
        <v>0</v>
      </c>
    </row>
    <row r="5" spans="2:38" ht="8.4499999999999993" customHeight="1" x14ac:dyDescent="0.3">
      <c r="B5" s="13"/>
      <c r="C5" s="13"/>
      <c r="D5" s="13"/>
      <c r="E5" s="13"/>
      <c r="F5" s="12"/>
      <c r="G5" s="12"/>
      <c r="H5" s="12"/>
      <c r="I5" s="12"/>
    </row>
    <row r="6" spans="2:38" ht="13.9" customHeight="1" x14ac:dyDescent="0.3">
      <c r="F6" s="145" t="s">
        <v>185</v>
      </c>
      <c r="G6" s="145"/>
      <c r="H6" s="145"/>
      <c r="I6" s="145"/>
      <c r="J6" s="145"/>
      <c r="K6" s="145"/>
      <c r="L6" s="148" t="s">
        <v>187</v>
      </c>
      <c r="M6" s="148"/>
      <c r="N6" s="148"/>
      <c r="O6" s="148"/>
      <c r="P6" s="146" t="s">
        <v>155</v>
      </c>
      <c r="Q6" s="146"/>
      <c r="R6" s="146"/>
      <c r="S6" s="149" t="s">
        <v>156</v>
      </c>
      <c r="T6" s="149"/>
      <c r="U6" s="149"/>
      <c r="V6" s="144" t="s">
        <v>186</v>
      </c>
      <c r="W6" s="144"/>
      <c r="X6" s="144"/>
      <c r="Y6" s="144"/>
      <c r="Z6" s="144"/>
      <c r="AA6" s="144"/>
      <c r="AB6" s="145" t="s">
        <v>194</v>
      </c>
      <c r="AC6" s="145"/>
      <c r="AD6" s="145"/>
      <c r="AE6" s="145"/>
      <c r="AF6" s="145"/>
      <c r="AG6" s="146" t="s">
        <v>198</v>
      </c>
      <c r="AH6" s="146"/>
      <c r="AI6" s="146"/>
      <c r="AJ6" s="41" t="s">
        <v>209</v>
      </c>
    </row>
    <row r="7" spans="2:38" ht="33" x14ac:dyDescent="0.3">
      <c r="B7" s="27" t="s">
        <v>0</v>
      </c>
      <c r="C7" s="2" t="s">
        <v>1</v>
      </c>
      <c r="D7" s="2" t="s">
        <v>2</v>
      </c>
      <c r="E7" s="2" t="s">
        <v>3</v>
      </c>
      <c r="F7" s="27" t="s">
        <v>137</v>
      </c>
      <c r="G7" s="2" t="s">
        <v>183</v>
      </c>
      <c r="H7" s="2" t="s">
        <v>191</v>
      </c>
      <c r="I7" s="2" t="s">
        <v>184</v>
      </c>
      <c r="J7" s="2" t="s">
        <v>8</v>
      </c>
      <c r="K7" s="2" t="s">
        <v>202</v>
      </c>
      <c r="L7" s="18" t="s">
        <v>204</v>
      </c>
      <c r="M7" s="18" t="s">
        <v>199</v>
      </c>
      <c r="N7" s="18" t="s">
        <v>164</v>
      </c>
      <c r="O7" s="18" t="s">
        <v>163</v>
      </c>
      <c r="P7" s="26" t="s">
        <v>200</v>
      </c>
      <c r="Q7" s="26" t="s">
        <v>112</v>
      </c>
      <c r="R7" s="26" t="s">
        <v>162</v>
      </c>
      <c r="S7" s="19" t="s">
        <v>5</v>
      </c>
      <c r="T7" s="19" t="s">
        <v>6</v>
      </c>
      <c r="U7" s="19" t="s">
        <v>201</v>
      </c>
      <c r="V7" s="20" t="s">
        <v>203</v>
      </c>
      <c r="W7" s="21" t="s">
        <v>208</v>
      </c>
      <c r="X7" s="35" t="s">
        <v>195</v>
      </c>
      <c r="Y7" s="20" t="s">
        <v>205</v>
      </c>
      <c r="Z7" s="32" t="s">
        <v>151</v>
      </c>
      <c r="AA7" s="32" t="s">
        <v>152</v>
      </c>
      <c r="AB7" s="2" t="s">
        <v>192</v>
      </c>
      <c r="AC7" s="2" t="s">
        <v>193</v>
      </c>
      <c r="AD7" s="32" t="s">
        <v>206</v>
      </c>
      <c r="AE7" s="32" t="s">
        <v>207</v>
      </c>
      <c r="AF7" s="32" t="s">
        <v>659</v>
      </c>
      <c r="AG7" s="26" t="s">
        <v>153</v>
      </c>
      <c r="AH7" s="26" t="s">
        <v>196</v>
      </c>
      <c r="AI7" s="26" t="s">
        <v>197</v>
      </c>
      <c r="AJ7" s="2" t="s">
        <v>210</v>
      </c>
    </row>
    <row r="8" spans="2:38" x14ac:dyDescent="0.3">
      <c r="B8" s="126" t="s">
        <v>75</v>
      </c>
      <c r="C8" s="9" t="str">
        <f>IFERROR(VLOOKUP($B8,Tabla_Colaborador[],COLUMN(B1),FALSE),"")</f>
        <v>Cuñat Ramírez, María</v>
      </c>
      <c r="D8" s="9" t="str">
        <f>IFERROR(VLOOKUP($B8,Tabla_Colaborador[],COLUMN(C1),FALSE),"")</f>
        <v>Administración y Finanzas</v>
      </c>
      <c r="E8" s="9" t="str">
        <f>IFERROR(VLOOKUP($B8,Tabla_Colaborador[],COLUMN(D1),FALSE),"")</f>
        <v>Analista Administrativo Financiero</v>
      </c>
      <c r="F8" s="132" t="s">
        <v>138</v>
      </c>
      <c r="G8" s="11">
        <f>IFERROR(VLOOKUP($F8,Tabla_Horario[],2,FALSE),"")</f>
        <v>0.33333333333333331</v>
      </c>
      <c r="H8" s="11">
        <f>IFERROR(VLOOKUP($F8,Tabla_Horario[],5,FALSE),"")</f>
        <v>4.1666666666666741E-2</v>
      </c>
      <c r="I8" s="11">
        <f>IFERROR(VLOOKUP($F8,Tabla_Horario[],6,FALSE),"")</f>
        <v>0.70833333333333337</v>
      </c>
      <c r="J8" s="10" t="str">
        <f>IFERROR(VLOOKUP($F8,Tabla_Horario[],7,FALSE),"")</f>
        <v>08:00 - 17:00</v>
      </c>
      <c r="K8" s="11">
        <f>IFERROR(VLOOKUP($F8,Tabla_Horario[],8,FALSE),"")</f>
        <v>0.33333333333333331</v>
      </c>
      <c r="L8" s="129"/>
      <c r="M8" s="129"/>
      <c r="N8" s="22" t="str">
        <f t="shared" ref="N8:N37" si="1">IF(SUM($L$8:$M$37)=0,"",IF(OR(L8="",M8=""),"F","A"))</f>
        <v/>
      </c>
      <c r="O8" s="130"/>
      <c r="P8" s="22" t="str">
        <f>IF(OR(N8="F",N8=""),"",IF(L8&gt;G8+Horarios!$D$4,L8-(G8+Horarios!$D$4),0))</f>
        <v/>
      </c>
      <c r="Q8" s="22" t="str">
        <f t="shared" ref="Q8:Q37" si="2">IF(P8="","",IF(P8=0,"P","T"))</f>
        <v/>
      </c>
      <c r="R8" s="131"/>
      <c r="S8" s="129"/>
      <c r="T8" s="129"/>
      <c r="U8" s="22" t="str">
        <f t="shared" ref="U8:U37" si="3">IF(OR(N8="F",N8=""),"",IF(OR(S8="",T8="",T8-S8&lt;H8),H8,T8-S8))</f>
        <v/>
      </c>
      <c r="V8" s="22" t="str">
        <f t="shared" ref="V8:V37" si="4">IFERROR(IF(M8&lt;IF(L8&lt;G8,G8,L8),1,0)+M8-IF(L8&lt;G8,G8,L8)-U8,"")</f>
        <v/>
      </c>
      <c r="W8" s="31" t="str">
        <f t="shared" ref="W8:W37" si="5">IF(V8="","",IF(V8&lt;K8,V8,K8))</f>
        <v/>
      </c>
      <c r="X8" s="37" t="str">
        <f t="shared" ref="X8:X37" si="6">IF(W8&lt;K8,K8-W8,"")</f>
        <v/>
      </c>
      <c r="Y8" s="22" t="str">
        <f t="shared" ref="Y8:Y37" si="7">IF(V8="","",IF(V8&gt;K8,V8-K8,0))</f>
        <v/>
      </c>
      <c r="Z8" s="31" t="str">
        <f>IF(Y8="","",IF(Y8&lt;Horarios!$B$35/24,0,Horarios!$B$35/24))</f>
        <v/>
      </c>
      <c r="AA8" s="31" t="str">
        <f t="shared" ref="AA8:AA37" si="8">IF(Y8="","",IF(Z8=0,0,IF(Z8-Y8,Y8-Z8,0)))</f>
        <v/>
      </c>
      <c r="AB8" s="36">
        <f>IF(N8="F","",VLOOKUP($B8,Tabla_Colaborador[],5,FALSE))</f>
        <v>7500</v>
      </c>
      <c r="AC8" s="38">
        <f t="shared" ref="AC8:AC37" si="9">IFERROR(IF($K$4="","",ROUND(AB8/DAY(EOMONTH($K$4,0)),2)),"")</f>
        <v>241.94</v>
      </c>
      <c r="AD8" s="100" t="str">
        <f>IFERROR(ROUND(AC8*(1+Horarios!$D$35)*Z8,2),"")</f>
        <v/>
      </c>
      <c r="AE8" s="100" t="str">
        <f>IFERROR(ROUND(AC8*(1+Horarios!$D$36)*AA8,2),"")</f>
        <v/>
      </c>
      <c r="AF8" s="101" t="str">
        <f t="shared" ref="AF8:AF37" si="10">IF(OR(N8="F",N8=""),"",SUM(AD8:AE8))</f>
        <v/>
      </c>
      <c r="AG8" s="36" t="str">
        <f>IF(OR(N8="F",N8=""),"",IFERROR(IF(R8="TJ",0,VLOOKUP(P8,Tabla_Tardanzas[],3,TRUE)),0))</f>
        <v/>
      </c>
      <c r="AH8" s="36" t="str">
        <f t="shared" ref="AH8:AH37" si="11">IF(OR(N8="F",N8=""),"",IF(X8="",0,ROUND(X8*AC8,2)))</f>
        <v/>
      </c>
      <c r="AI8" s="39" t="str">
        <f t="shared" ref="AI8:AI37" si="12">IF(OR(N8="F",N8=""),"",SUM(AG8:AH8))</f>
        <v/>
      </c>
      <c r="AJ8" s="40">
        <f t="shared" ref="AJ8:AJ37" si="13">IF(N8="",0,IFERROR(AC8+AF8-AI8,""))</f>
        <v>0</v>
      </c>
    </row>
    <row r="9" spans="2:38" x14ac:dyDescent="0.3">
      <c r="B9" s="126" t="s">
        <v>78</v>
      </c>
      <c r="C9" s="9" t="str">
        <f>IFERROR(VLOOKUP($B9,Tabla_Colaborador[],COLUMN(B2),FALSE),"")</f>
        <v>Núñez Torres, Luis</v>
      </c>
      <c r="D9" s="9" t="str">
        <f>IFERROR(VLOOKUP($B9,Tabla_Colaborador[],COLUMN(C2),FALSE),"")</f>
        <v>Administración y Finanzas</v>
      </c>
      <c r="E9" s="9" t="str">
        <f>IFERROR(VLOOKUP($B9,Tabla_Colaborador[],COLUMN(D2),FALSE),"")</f>
        <v>Contador General</v>
      </c>
      <c r="F9" s="132" t="s">
        <v>138</v>
      </c>
      <c r="G9" s="11">
        <f>IFERROR(VLOOKUP($F9,Tabla_Horario[],2,FALSE),"")</f>
        <v>0.33333333333333331</v>
      </c>
      <c r="H9" s="11">
        <f>IFERROR(VLOOKUP($F9,Tabla_Horario[],5,FALSE),"")</f>
        <v>4.1666666666666741E-2</v>
      </c>
      <c r="I9" s="11">
        <f>IFERROR(VLOOKUP($F9,Tabla_Horario[],6,FALSE),"")</f>
        <v>0.70833333333333337</v>
      </c>
      <c r="J9" s="10" t="str">
        <f>IFERROR(VLOOKUP($F9,Tabla_Horario[],7,FALSE),"")</f>
        <v>08:00 - 17:00</v>
      </c>
      <c r="K9" s="11">
        <f>IFERROR(VLOOKUP($F9,Tabla_Horario[],8,FALSE),"")</f>
        <v>0.33333333333333331</v>
      </c>
      <c r="L9" s="129"/>
      <c r="M9" s="129"/>
      <c r="N9" s="22" t="str">
        <f t="shared" si="1"/>
        <v/>
      </c>
      <c r="O9" s="130"/>
      <c r="P9" s="22" t="str">
        <f>IF(OR(N9="F",N9=""),"",IF(L9&gt;G9+Horarios!$D$4,L9-(G9+Horarios!$D$4),0))</f>
        <v/>
      </c>
      <c r="Q9" s="22" t="str">
        <f t="shared" si="2"/>
        <v/>
      </c>
      <c r="R9" s="131"/>
      <c r="S9" s="129"/>
      <c r="T9" s="129"/>
      <c r="U9" s="22" t="str">
        <f t="shared" si="3"/>
        <v/>
      </c>
      <c r="V9" s="22" t="str">
        <f t="shared" si="4"/>
        <v/>
      </c>
      <c r="W9" s="31" t="str">
        <f t="shared" si="5"/>
        <v/>
      </c>
      <c r="X9" s="37" t="str">
        <f t="shared" si="6"/>
        <v/>
      </c>
      <c r="Y9" s="22" t="str">
        <f t="shared" si="7"/>
        <v/>
      </c>
      <c r="Z9" s="31" t="str">
        <f>IF(Y9="","",IF(Y9&lt;Horarios!$B$35/24,0,Horarios!$B$35/24))</f>
        <v/>
      </c>
      <c r="AA9" s="31" t="str">
        <f t="shared" si="8"/>
        <v/>
      </c>
      <c r="AB9" s="36">
        <f>IF(N9="F","",VLOOKUP($B9,Tabla_Colaborador[],5,FALSE))</f>
        <v>4700</v>
      </c>
      <c r="AC9" s="38">
        <f t="shared" si="9"/>
        <v>151.61000000000001</v>
      </c>
      <c r="AD9" s="100" t="str">
        <f>IFERROR(ROUND(AC9*(1+Horarios!$D$35)*Z9,2),"")</f>
        <v/>
      </c>
      <c r="AE9" s="100" t="str">
        <f>IFERROR(ROUND(AC9*(1+Horarios!$D$36)*AA9,2),"")</f>
        <v/>
      </c>
      <c r="AF9" s="101" t="str">
        <f t="shared" si="10"/>
        <v/>
      </c>
      <c r="AG9" s="36" t="str">
        <f>IF(OR(N9="F",N9=""),"",IFERROR(IF(R9="TJ",0,VLOOKUP(P9,Tabla_Tardanzas[],3,TRUE)),0))</f>
        <v/>
      </c>
      <c r="AH9" s="36" t="str">
        <f t="shared" si="11"/>
        <v/>
      </c>
      <c r="AI9" s="39" t="str">
        <f t="shared" si="12"/>
        <v/>
      </c>
      <c r="AJ9" s="40">
        <f t="shared" si="13"/>
        <v>0</v>
      </c>
    </row>
    <row r="10" spans="2:38" x14ac:dyDescent="0.3">
      <c r="B10" s="126" t="s">
        <v>77</v>
      </c>
      <c r="C10" s="9" t="str">
        <f>IFERROR(VLOOKUP($B10,Tabla_Colaborador[],COLUMN(B3),FALSE),"")</f>
        <v>Vélez Pérez, Juan</v>
      </c>
      <c r="D10" s="9" t="str">
        <f>IFERROR(VLOOKUP($B10,Tabla_Colaborador[],COLUMN(C3),FALSE),"")</f>
        <v>Administración y Finanzas</v>
      </c>
      <c r="E10" s="9" t="str">
        <f>IFERROR(VLOOKUP($B10,Tabla_Colaborador[],COLUMN(D3),FALSE),"")</f>
        <v>Asistente Administrativo Financiero</v>
      </c>
      <c r="F10" s="132" t="s">
        <v>138</v>
      </c>
      <c r="G10" s="11">
        <f>IFERROR(VLOOKUP($F10,Tabla_Horario[],2,FALSE),"")</f>
        <v>0.33333333333333331</v>
      </c>
      <c r="H10" s="11">
        <f>IFERROR(VLOOKUP($F10,Tabla_Horario[],5,FALSE),"")</f>
        <v>4.1666666666666741E-2</v>
      </c>
      <c r="I10" s="11">
        <f>IFERROR(VLOOKUP($F10,Tabla_Horario[],6,FALSE),"")</f>
        <v>0.70833333333333337</v>
      </c>
      <c r="J10" s="10" t="str">
        <f>IFERROR(VLOOKUP($F10,Tabla_Horario[],7,FALSE),"")</f>
        <v>08:00 - 17:00</v>
      </c>
      <c r="K10" s="11">
        <f>IFERROR(VLOOKUP($F10,Tabla_Horario[],8,FALSE),"")</f>
        <v>0.33333333333333331</v>
      </c>
      <c r="L10" s="129"/>
      <c r="M10" s="129"/>
      <c r="N10" s="22" t="str">
        <f t="shared" si="1"/>
        <v/>
      </c>
      <c r="O10" s="130"/>
      <c r="P10" s="22" t="str">
        <f>IF(OR(N10="F",N10=""),"",IF(L10&gt;G10+Horarios!$D$4,L10-(G10+Horarios!$D$4),0))</f>
        <v/>
      </c>
      <c r="Q10" s="22" t="str">
        <f t="shared" si="2"/>
        <v/>
      </c>
      <c r="R10" s="131"/>
      <c r="S10" s="129"/>
      <c r="T10" s="129"/>
      <c r="U10" s="22" t="str">
        <f t="shared" si="3"/>
        <v/>
      </c>
      <c r="V10" s="22" t="str">
        <f t="shared" si="4"/>
        <v/>
      </c>
      <c r="W10" s="31" t="str">
        <f t="shared" si="5"/>
        <v/>
      </c>
      <c r="X10" s="37" t="str">
        <f t="shared" si="6"/>
        <v/>
      </c>
      <c r="Y10" s="22" t="str">
        <f t="shared" si="7"/>
        <v/>
      </c>
      <c r="Z10" s="31" t="str">
        <f>IF(Y10="","",IF(Y10&lt;Horarios!$B$35/24,0,Horarios!$B$35/24))</f>
        <v/>
      </c>
      <c r="AA10" s="31" t="str">
        <f t="shared" si="8"/>
        <v/>
      </c>
      <c r="AB10" s="36">
        <f>IF(N10="F","",VLOOKUP($B10,Tabla_Colaborador[],5,FALSE))</f>
        <v>7300</v>
      </c>
      <c r="AC10" s="38">
        <f t="shared" si="9"/>
        <v>235.48</v>
      </c>
      <c r="AD10" s="100" t="str">
        <f>IFERROR(ROUND(AC10*(1+Horarios!$D$35)*Z10,2),"")</f>
        <v/>
      </c>
      <c r="AE10" s="100" t="str">
        <f>IFERROR(ROUND(AC10*(1+Horarios!$D$36)*AA10,2),"")</f>
        <v/>
      </c>
      <c r="AF10" s="101" t="str">
        <f t="shared" si="10"/>
        <v/>
      </c>
      <c r="AG10" s="36" t="str">
        <f>IF(OR(N10="F",N10=""),"",IFERROR(IF(R10="TJ",0,VLOOKUP(P10,Tabla_Tardanzas[],3,TRUE)),0))</f>
        <v/>
      </c>
      <c r="AH10" s="36" t="str">
        <f t="shared" si="11"/>
        <v/>
      </c>
      <c r="AI10" s="39" t="str">
        <f t="shared" si="12"/>
        <v/>
      </c>
      <c r="AJ10" s="40">
        <f t="shared" si="13"/>
        <v>0</v>
      </c>
      <c r="AL10" s="33"/>
    </row>
    <row r="11" spans="2:38" x14ac:dyDescent="0.3">
      <c r="B11" s="126" t="s">
        <v>76</v>
      </c>
      <c r="C11" s="9" t="str">
        <f>IFERROR(VLOOKUP($B11,Tabla_Colaborador[],COLUMN(B4),FALSE),"")</f>
        <v>Zuzunaga Fernández, José</v>
      </c>
      <c r="D11" s="9" t="str">
        <f>IFERROR(VLOOKUP($B11,Tabla_Colaborador[],COLUMN(C4),FALSE),"")</f>
        <v>Administración y Finanzas</v>
      </c>
      <c r="E11" s="9" t="str">
        <f>IFERROR(VLOOKUP($B11,Tabla_Colaborador[],COLUMN(D4),FALSE),"")</f>
        <v>Analista de Tesoreria y Contabilidad</v>
      </c>
      <c r="F11" s="132" t="s">
        <v>138</v>
      </c>
      <c r="G11" s="11">
        <f>IFERROR(VLOOKUP($F11,Tabla_Horario[],2,FALSE),"")</f>
        <v>0.33333333333333331</v>
      </c>
      <c r="H11" s="11">
        <f>IFERROR(VLOOKUP($F11,Tabla_Horario[],5,FALSE),"")</f>
        <v>4.1666666666666741E-2</v>
      </c>
      <c r="I11" s="11">
        <f>IFERROR(VLOOKUP($F11,Tabla_Horario[],6,FALSE),"")</f>
        <v>0.70833333333333337</v>
      </c>
      <c r="J11" s="10" t="str">
        <f>IFERROR(VLOOKUP($F11,Tabla_Horario[],7,FALSE),"")</f>
        <v>08:00 - 17:00</v>
      </c>
      <c r="K11" s="11">
        <f>IFERROR(VLOOKUP($F11,Tabla_Horario[],8,FALSE),"")</f>
        <v>0.33333333333333331</v>
      </c>
      <c r="L11" s="129"/>
      <c r="M11" s="129"/>
      <c r="N11" s="22" t="str">
        <f t="shared" si="1"/>
        <v/>
      </c>
      <c r="O11" s="130"/>
      <c r="P11" s="22" t="str">
        <f>IF(OR(N11="F",N11=""),"",IF(L11&gt;G11+Horarios!$D$4,L11-(G11+Horarios!$D$4),0))</f>
        <v/>
      </c>
      <c r="Q11" s="22" t="str">
        <f t="shared" si="2"/>
        <v/>
      </c>
      <c r="R11" s="131"/>
      <c r="S11" s="129"/>
      <c r="T11" s="129"/>
      <c r="U11" s="22" t="str">
        <f t="shared" si="3"/>
        <v/>
      </c>
      <c r="V11" s="22" t="str">
        <f t="shared" si="4"/>
        <v/>
      </c>
      <c r="W11" s="31" t="str">
        <f t="shared" si="5"/>
        <v/>
      </c>
      <c r="X11" s="37" t="str">
        <f t="shared" si="6"/>
        <v/>
      </c>
      <c r="Y11" s="22" t="str">
        <f t="shared" si="7"/>
        <v/>
      </c>
      <c r="Z11" s="31" t="str">
        <f>IF(Y11="","",IF(Y11&lt;Horarios!$B$35/24,0,Horarios!$B$35/24))</f>
        <v/>
      </c>
      <c r="AA11" s="31" t="str">
        <f t="shared" si="8"/>
        <v/>
      </c>
      <c r="AB11" s="36">
        <f>IF(N11="F","",VLOOKUP($B11,Tabla_Colaborador[],5,FALSE))</f>
        <v>9200</v>
      </c>
      <c r="AC11" s="38">
        <f t="shared" si="9"/>
        <v>296.77</v>
      </c>
      <c r="AD11" s="100" t="str">
        <f>IFERROR(ROUND(AC11*(1+Horarios!$D$35)*Z11,2),"")</f>
        <v/>
      </c>
      <c r="AE11" s="100" t="str">
        <f>IFERROR(ROUND(AC11*(1+Horarios!$D$36)*AA11,2),"")</f>
        <v/>
      </c>
      <c r="AF11" s="101" t="str">
        <f t="shared" si="10"/>
        <v/>
      </c>
      <c r="AG11" s="36" t="str">
        <f>IF(OR(N11="F",N11=""),"",IFERROR(IF(R11="TJ",0,VLOOKUP(P11,Tabla_Tardanzas[],3,TRUE)),0))</f>
        <v/>
      </c>
      <c r="AH11" s="36" t="str">
        <f t="shared" si="11"/>
        <v/>
      </c>
      <c r="AI11" s="39" t="str">
        <f t="shared" si="12"/>
        <v/>
      </c>
      <c r="AJ11" s="40">
        <f t="shared" si="13"/>
        <v>0</v>
      </c>
    </row>
    <row r="12" spans="2:38" x14ac:dyDescent="0.3">
      <c r="B12" s="126" t="s">
        <v>104</v>
      </c>
      <c r="C12" s="9" t="str">
        <f>IFERROR(VLOOKUP($B12,Tabla_Colaborador[],COLUMN(B5),FALSE),"")</f>
        <v>Acosta Vega, Verónica</v>
      </c>
      <c r="D12" s="9" t="str">
        <f>IFERROR(VLOOKUP($B12,Tabla_Colaborador[],COLUMN(C5),FALSE),"")</f>
        <v>Comercial</v>
      </c>
      <c r="E12" s="9" t="str">
        <f>IFERROR(VLOOKUP($B12,Tabla_Colaborador[],COLUMN(D5),FALSE),"")</f>
        <v>Jefe de Compras</v>
      </c>
      <c r="F12" s="132" t="s">
        <v>139</v>
      </c>
      <c r="G12" s="11">
        <f>IFERROR(VLOOKUP($F12,Tabla_Horario[],2,FALSE),"")</f>
        <v>0.29166666666666669</v>
      </c>
      <c r="H12" s="11">
        <f>IFERROR(VLOOKUP($F12,Tabla_Horario[],5,FALSE),"")</f>
        <v>4.166666666666663E-2</v>
      </c>
      <c r="I12" s="11">
        <f>IFERROR(VLOOKUP($F12,Tabla_Horario[],6,FALSE),"")</f>
        <v>0.66666666666666663</v>
      </c>
      <c r="J12" s="10" t="str">
        <f>IFERROR(VLOOKUP($F12,Tabla_Horario[],7,FALSE),"")</f>
        <v>07:00 - 16:00</v>
      </c>
      <c r="K12" s="11">
        <f>IFERROR(VLOOKUP($F12,Tabla_Horario[],8,FALSE),"")</f>
        <v>0.33333333333333331</v>
      </c>
      <c r="L12" s="129"/>
      <c r="M12" s="129"/>
      <c r="N12" s="22" t="str">
        <f t="shared" si="1"/>
        <v/>
      </c>
      <c r="O12" s="130"/>
      <c r="P12" s="22" t="str">
        <f>IF(OR(N12="F",N12=""),"",IF(L12&gt;G12+Horarios!$D$4,L12-(G12+Horarios!$D$4),0))</f>
        <v/>
      </c>
      <c r="Q12" s="22" t="str">
        <f t="shared" si="2"/>
        <v/>
      </c>
      <c r="R12" s="131"/>
      <c r="S12" s="129"/>
      <c r="T12" s="129"/>
      <c r="U12" s="22" t="str">
        <f t="shared" si="3"/>
        <v/>
      </c>
      <c r="V12" s="22" t="str">
        <f t="shared" si="4"/>
        <v/>
      </c>
      <c r="W12" s="31" t="str">
        <f t="shared" si="5"/>
        <v/>
      </c>
      <c r="X12" s="37" t="str">
        <f t="shared" si="6"/>
        <v/>
      </c>
      <c r="Y12" s="22" t="str">
        <f t="shared" si="7"/>
        <v/>
      </c>
      <c r="Z12" s="31" t="str">
        <f>IF(Y12="","",IF(Y12&lt;Horarios!$B$35/24,0,Horarios!$B$35/24))</f>
        <v/>
      </c>
      <c r="AA12" s="31" t="str">
        <f t="shared" si="8"/>
        <v/>
      </c>
      <c r="AB12" s="36">
        <f>IF(N12="F","",VLOOKUP($B12,Tabla_Colaborador[],5,FALSE))</f>
        <v>7600</v>
      </c>
      <c r="AC12" s="38">
        <f t="shared" si="9"/>
        <v>245.16</v>
      </c>
      <c r="AD12" s="100" t="str">
        <f>IFERROR(ROUND(AC12*(1+Horarios!$D$35)*Z12,2),"")</f>
        <v/>
      </c>
      <c r="AE12" s="100" t="str">
        <f>IFERROR(ROUND(AC12*(1+Horarios!$D$36)*AA12,2),"")</f>
        <v/>
      </c>
      <c r="AF12" s="101" t="str">
        <f t="shared" si="10"/>
        <v/>
      </c>
      <c r="AG12" s="36" t="str">
        <f>IF(OR(N12="F",N12=""),"",IFERROR(IF(R12="TJ",0,VLOOKUP(P12,Tabla_Tardanzas[],3,TRUE)),0))</f>
        <v/>
      </c>
      <c r="AH12" s="36" t="str">
        <f t="shared" si="11"/>
        <v/>
      </c>
      <c r="AI12" s="39" t="str">
        <f t="shared" si="12"/>
        <v/>
      </c>
      <c r="AJ12" s="40">
        <f t="shared" si="13"/>
        <v>0</v>
      </c>
    </row>
    <row r="13" spans="2:38" x14ac:dyDescent="0.3">
      <c r="B13" s="126" t="s">
        <v>102</v>
      </c>
      <c r="C13" s="9" t="str">
        <f>IFERROR(VLOOKUP($B13,Tabla_Colaborador[],COLUMN(B6),FALSE),"")</f>
        <v>Ramírez Medina, Sergio</v>
      </c>
      <c r="D13" s="9" t="str">
        <f>IFERROR(VLOOKUP($B13,Tabla_Colaborador[],COLUMN(C6),FALSE),"")</f>
        <v>Comercial</v>
      </c>
      <c r="E13" s="9" t="str">
        <f>IFERROR(VLOOKUP($B13,Tabla_Colaborador[],COLUMN(D6),FALSE),"")</f>
        <v>Jefe de Ventas</v>
      </c>
      <c r="F13" s="132" t="s">
        <v>139</v>
      </c>
      <c r="G13" s="11">
        <f>IFERROR(VLOOKUP($F13,Tabla_Horario[],2,FALSE),"")</f>
        <v>0.29166666666666669</v>
      </c>
      <c r="H13" s="11">
        <f>IFERROR(VLOOKUP($F13,Tabla_Horario[],5,FALSE),"")</f>
        <v>4.166666666666663E-2</v>
      </c>
      <c r="I13" s="11">
        <f>IFERROR(VLOOKUP($F13,Tabla_Horario[],6,FALSE),"")</f>
        <v>0.66666666666666663</v>
      </c>
      <c r="J13" s="10" t="str">
        <f>IFERROR(VLOOKUP($F13,Tabla_Horario[],7,FALSE),"")</f>
        <v>07:00 - 16:00</v>
      </c>
      <c r="K13" s="11">
        <f>IFERROR(VLOOKUP($F13,Tabla_Horario[],8,FALSE),"")</f>
        <v>0.33333333333333331</v>
      </c>
      <c r="L13" s="129"/>
      <c r="M13" s="129"/>
      <c r="N13" s="22" t="str">
        <f t="shared" si="1"/>
        <v/>
      </c>
      <c r="O13" s="130"/>
      <c r="P13" s="22" t="str">
        <f>IF(OR(N13="F",N13=""),"",IF(L13&gt;G13+Horarios!$D$4,L13-(G13+Horarios!$D$4),0))</f>
        <v/>
      </c>
      <c r="Q13" s="22" t="str">
        <f t="shared" si="2"/>
        <v/>
      </c>
      <c r="R13" s="131"/>
      <c r="S13" s="129"/>
      <c r="T13" s="129"/>
      <c r="U13" s="22" t="str">
        <f t="shared" si="3"/>
        <v/>
      </c>
      <c r="V13" s="22" t="str">
        <f t="shared" si="4"/>
        <v/>
      </c>
      <c r="W13" s="31" t="str">
        <f t="shared" si="5"/>
        <v/>
      </c>
      <c r="X13" s="37" t="str">
        <f t="shared" si="6"/>
        <v/>
      </c>
      <c r="Y13" s="22" t="str">
        <f t="shared" si="7"/>
        <v/>
      </c>
      <c r="Z13" s="31" t="str">
        <f>IF(Y13="","",IF(Y13&lt;Horarios!$B$35/24,0,Horarios!$B$35/24))</f>
        <v/>
      </c>
      <c r="AA13" s="31" t="str">
        <f t="shared" si="8"/>
        <v/>
      </c>
      <c r="AB13" s="36">
        <f>IF(N13="F","",VLOOKUP($B13,Tabla_Colaborador[],5,FALSE))</f>
        <v>7700</v>
      </c>
      <c r="AC13" s="38">
        <f t="shared" si="9"/>
        <v>248.39</v>
      </c>
      <c r="AD13" s="100" t="str">
        <f>IFERROR(ROUND(AC13*(1+Horarios!$D$35)*Z13,2),"")</f>
        <v/>
      </c>
      <c r="AE13" s="100" t="str">
        <f>IFERROR(ROUND(AC13*(1+Horarios!$D$36)*AA13,2),"")</f>
        <v/>
      </c>
      <c r="AF13" s="101" t="str">
        <f t="shared" si="10"/>
        <v/>
      </c>
      <c r="AG13" s="36" t="str">
        <f>IF(OR(N13="F",N13=""),"",IFERROR(IF(R13="TJ",0,VLOOKUP(P13,Tabla_Tardanzas[],3,TRUE)),0))</f>
        <v/>
      </c>
      <c r="AH13" s="36" t="str">
        <f t="shared" si="11"/>
        <v/>
      </c>
      <c r="AI13" s="39" t="str">
        <f t="shared" si="12"/>
        <v/>
      </c>
      <c r="AJ13" s="40">
        <f t="shared" si="13"/>
        <v>0</v>
      </c>
    </row>
    <row r="14" spans="2:38" x14ac:dyDescent="0.3">
      <c r="B14" s="126" t="s">
        <v>103</v>
      </c>
      <c r="C14" s="9" t="str">
        <f>IFERROR(VLOOKUP($B14,Tabla_Colaborador[],COLUMN(B7),FALSE),"")</f>
        <v>Salazar Castillo, Martín</v>
      </c>
      <c r="D14" s="9" t="str">
        <f>IFERROR(VLOOKUP($B14,Tabla_Colaborador[],COLUMN(C7),FALSE),"")</f>
        <v>Comercial</v>
      </c>
      <c r="E14" s="9" t="str">
        <f>IFERROR(VLOOKUP($B14,Tabla_Colaborador[],COLUMN(D7),FALSE),"")</f>
        <v>Gerente Comercial</v>
      </c>
      <c r="F14" s="132" t="s">
        <v>139</v>
      </c>
      <c r="G14" s="11">
        <f>IFERROR(VLOOKUP($F14,Tabla_Horario[],2,FALSE),"")</f>
        <v>0.29166666666666669</v>
      </c>
      <c r="H14" s="11">
        <f>IFERROR(VLOOKUP($F14,Tabla_Horario[],5,FALSE),"")</f>
        <v>4.166666666666663E-2</v>
      </c>
      <c r="I14" s="11">
        <f>IFERROR(VLOOKUP($F14,Tabla_Horario[],6,FALSE),"")</f>
        <v>0.66666666666666663</v>
      </c>
      <c r="J14" s="10" t="str">
        <f>IFERROR(VLOOKUP($F14,Tabla_Horario[],7,FALSE),"")</f>
        <v>07:00 - 16:00</v>
      </c>
      <c r="K14" s="11">
        <f>IFERROR(VLOOKUP($F14,Tabla_Horario[],8,FALSE),"")</f>
        <v>0.33333333333333331</v>
      </c>
      <c r="L14" s="129"/>
      <c r="M14" s="129"/>
      <c r="N14" s="22" t="str">
        <f t="shared" si="1"/>
        <v/>
      </c>
      <c r="O14" s="130"/>
      <c r="P14" s="22" t="str">
        <f>IF(OR(N14="F",N14=""),"",IF(L14&gt;G14+Horarios!$D$4,L14-(G14+Horarios!$D$4),0))</f>
        <v/>
      </c>
      <c r="Q14" s="22" t="str">
        <f t="shared" si="2"/>
        <v/>
      </c>
      <c r="R14" s="131"/>
      <c r="S14" s="129"/>
      <c r="T14" s="129"/>
      <c r="U14" s="22" t="str">
        <f t="shared" si="3"/>
        <v/>
      </c>
      <c r="V14" s="22" t="str">
        <f t="shared" si="4"/>
        <v/>
      </c>
      <c r="W14" s="31" t="str">
        <f t="shared" si="5"/>
        <v/>
      </c>
      <c r="X14" s="37" t="str">
        <f t="shared" si="6"/>
        <v/>
      </c>
      <c r="Y14" s="22" t="str">
        <f t="shared" si="7"/>
        <v/>
      </c>
      <c r="Z14" s="31" t="str">
        <f>IF(Y14="","",IF(Y14&lt;Horarios!$B$35/24,0,Horarios!$B$35/24))</f>
        <v/>
      </c>
      <c r="AA14" s="31" t="str">
        <f t="shared" si="8"/>
        <v/>
      </c>
      <c r="AB14" s="36">
        <f>IF(N14="F","",VLOOKUP($B14,Tabla_Colaborador[],5,FALSE))</f>
        <v>9700</v>
      </c>
      <c r="AC14" s="38">
        <f t="shared" si="9"/>
        <v>312.89999999999998</v>
      </c>
      <c r="AD14" s="100" t="str">
        <f>IFERROR(ROUND(AC14*(1+Horarios!$D$35)*Z14,2),"")</f>
        <v/>
      </c>
      <c r="AE14" s="100" t="str">
        <f>IFERROR(ROUND(AC14*(1+Horarios!$D$36)*AA14,2),"")</f>
        <v/>
      </c>
      <c r="AF14" s="101" t="str">
        <f t="shared" si="10"/>
        <v/>
      </c>
      <c r="AG14" s="36" t="str">
        <f>IF(OR(N14="F",N14=""),"",IFERROR(IF(R14="TJ",0,VLOOKUP(P14,Tabla_Tardanzas[],3,TRUE)),0))</f>
        <v/>
      </c>
      <c r="AH14" s="36" t="str">
        <f t="shared" si="11"/>
        <v/>
      </c>
      <c r="AI14" s="39" t="str">
        <f t="shared" si="12"/>
        <v/>
      </c>
      <c r="AJ14" s="40">
        <f t="shared" si="13"/>
        <v>0</v>
      </c>
    </row>
    <row r="15" spans="2:38" x14ac:dyDescent="0.3">
      <c r="B15" s="126" t="s">
        <v>80</v>
      </c>
      <c r="C15" s="9" t="str">
        <f>IFERROR(VLOOKUP($B15,Tabla_Colaborador[],COLUMN(B8),FALSE),"")</f>
        <v>Gómez Martínez, Jesús</v>
      </c>
      <c r="D15" s="9" t="str">
        <f>IFERROR(VLOOKUP($B15,Tabla_Colaborador[],COLUMN(C8),FALSE),"")</f>
        <v>Comunicaciones</v>
      </c>
      <c r="E15" s="9" t="str">
        <f>IFERROR(VLOOKUP($B15,Tabla_Colaborador[],COLUMN(D8),FALSE),"")</f>
        <v>Especialista de Comunicaciones</v>
      </c>
      <c r="F15" s="132" t="s">
        <v>138</v>
      </c>
      <c r="G15" s="11">
        <f>IFERROR(VLOOKUP($F15,Tabla_Horario[],2,FALSE),"")</f>
        <v>0.33333333333333331</v>
      </c>
      <c r="H15" s="11">
        <f>IFERROR(VLOOKUP($F15,Tabla_Horario[],5,FALSE),"")</f>
        <v>4.1666666666666741E-2</v>
      </c>
      <c r="I15" s="11">
        <f>IFERROR(VLOOKUP($F15,Tabla_Horario[],6,FALSE),"")</f>
        <v>0.70833333333333337</v>
      </c>
      <c r="J15" s="10" t="str">
        <f>IFERROR(VLOOKUP($F15,Tabla_Horario[],7,FALSE),"")</f>
        <v>08:00 - 17:00</v>
      </c>
      <c r="K15" s="11">
        <f>IFERROR(VLOOKUP($F15,Tabla_Horario[],8,FALSE),"")</f>
        <v>0.33333333333333331</v>
      </c>
      <c r="L15" s="129"/>
      <c r="M15" s="129"/>
      <c r="N15" s="22" t="str">
        <f t="shared" si="1"/>
        <v/>
      </c>
      <c r="O15" s="130"/>
      <c r="P15" s="22" t="str">
        <f>IF(OR(N15="F",N15=""),"",IF(L15&gt;G15+Horarios!$D$4,L15-(G15+Horarios!$D$4),0))</f>
        <v/>
      </c>
      <c r="Q15" s="22" t="str">
        <f t="shared" si="2"/>
        <v/>
      </c>
      <c r="R15" s="131"/>
      <c r="S15" s="129"/>
      <c r="T15" s="129"/>
      <c r="U15" s="22" t="str">
        <f t="shared" si="3"/>
        <v/>
      </c>
      <c r="V15" s="22" t="str">
        <f t="shared" si="4"/>
        <v/>
      </c>
      <c r="W15" s="31" t="str">
        <f t="shared" si="5"/>
        <v/>
      </c>
      <c r="X15" s="37" t="str">
        <f t="shared" si="6"/>
        <v/>
      </c>
      <c r="Y15" s="22" t="str">
        <f t="shared" si="7"/>
        <v/>
      </c>
      <c r="Z15" s="31" t="str">
        <f>IF(Y15="","",IF(Y15&lt;Horarios!$B$35/24,0,Horarios!$B$35/24))</f>
        <v/>
      </c>
      <c r="AA15" s="31" t="str">
        <f t="shared" si="8"/>
        <v/>
      </c>
      <c r="AB15" s="36">
        <f>IF(N15="F","",VLOOKUP($B15,Tabla_Colaborador[],5,FALSE))</f>
        <v>4200</v>
      </c>
      <c r="AC15" s="38">
        <f t="shared" si="9"/>
        <v>135.47999999999999</v>
      </c>
      <c r="AD15" s="100" t="str">
        <f>IFERROR(ROUND(AC15*(1+Horarios!$D$35)*Z15,2),"")</f>
        <v/>
      </c>
      <c r="AE15" s="100" t="str">
        <f>IFERROR(ROUND(AC15*(1+Horarios!$D$36)*AA15,2),"")</f>
        <v/>
      </c>
      <c r="AF15" s="101" t="str">
        <f t="shared" si="10"/>
        <v/>
      </c>
      <c r="AG15" s="36" t="str">
        <f>IF(OR(N15="F",N15=""),"",IFERROR(IF(R15="TJ",0,VLOOKUP(P15,Tabla_Tardanzas[],3,TRUE)),0))</f>
        <v/>
      </c>
      <c r="AH15" s="36" t="str">
        <f t="shared" si="11"/>
        <v/>
      </c>
      <c r="AI15" s="39" t="str">
        <f t="shared" si="12"/>
        <v/>
      </c>
      <c r="AJ15" s="40">
        <f t="shared" si="13"/>
        <v>0</v>
      </c>
    </row>
    <row r="16" spans="2:38" x14ac:dyDescent="0.3">
      <c r="B16" s="126" t="s">
        <v>79</v>
      </c>
      <c r="C16" s="9" t="str">
        <f>IFERROR(VLOOKUP($B16,Tabla_Colaborador[],COLUMN(B9),FALSE),"")</f>
        <v>Pérez González, Francisco</v>
      </c>
      <c r="D16" s="9" t="str">
        <f>IFERROR(VLOOKUP($B16,Tabla_Colaborador[],COLUMN(C9),FALSE),"")</f>
        <v>Comunicaciones</v>
      </c>
      <c r="E16" s="9" t="str">
        <f>IFERROR(VLOOKUP($B16,Tabla_Colaborador[],COLUMN(D9),FALSE),"")</f>
        <v>Analista de Comunicaciones</v>
      </c>
      <c r="F16" s="132" t="s">
        <v>138</v>
      </c>
      <c r="G16" s="11">
        <f>IFERROR(VLOOKUP($F16,Tabla_Horario[],2,FALSE),"")</f>
        <v>0.33333333333333331</v>
      </c>
      <c r="H16" s="11">
        <f>IFERROR(VLOOKUP($F16,Tabla_Horario[],5,FALSE),"")</f>
        <v>4.1666666666666741E-2</v>
      </c>
      <c r="I16" s="11">
        <f>IFERROR(VLOOKUP($F16,Tabla_Horario[],6,FALSE),"")</f>
        <v>0.70833333333333337</v>
      </c>
      <c r="J16" s="10" t="str">
        <f>IFERROR(VLOOKUP($F16,Tabla_Horario[],7,FALSE),"")</f>
        <v>08:00 - 17:00</v>
      </c>
      <c r="K16" s="11">
        <f>IFERROR(VLOOKUP($F16,Tabla_Horario[],8,FALSE),"")</f>
        <v>0.33333333333333331</v>
      </c>
      <c r="L16" s="129"/>
      <c r="M16" s="129"/>
      <c r="N16" s="22" t="str">
        <f t="shared" si="1"/>
        <v/>
      </c>
      <c r="O16" s="130"/>
      <c r="P16" s="22" t="str">
        <f>IF(OR(N16="F",N16=""),"",IF(L16&gt;G16+Horarios!$D$4,L16-(G16+Horarios!$D$4),0))</f>
        <v/>
      </c>
      <c r="Q16" s="22" t="str">
        <f t="shared" si="2"/>
        <v/>
      </c>
      <c r="R16" s="131"/>
      <c r="S16" s="129"/>
      <c r="T16" s="129"/>
      <c r="U16" s="22" t="str">
        <f t="shared" si="3"/>
        <v/>
      </c>
      <c r="V16" s="22" t="str">
        <f t="shared" si="4"/>
        <v/>
      </c>
      <c r="W16" s="31" t="str">
        <f t="shared" si="5"/>
        <v/>
      </c>
      <c r="X16" s="37" t="str">
        <f t="shared" si="6"/>
        <v/>
      </c>
      <c r="Y16" s="22" t="str">
        <f t="shared" si="7"/>
        <v/>
      </c>
      <c r="Z16" s="31" t="str">
        <f>IF(Y16="","",IF(Y16&lt;Horarios!$B$35/24,0,Horarios!$B$35/24))</f>
        <v/>
      </c>
      <c r="AA16" s="31" t="str">
        <f t="shared" si="8"/>
        <v/>
      </c>
      <c r="AB16" s="36">
        <f>IF(N16="F","",VLOOKUP($B16,Tabla_Colaborador[],5,FALSE))</f>
        <v>5600</v>
      </c>
      <c r="AC16" s="38">
        <f t="shared" si="9"/>
        <v>180.65</v>
      </c>
      <c r="AD16" s="100" t="str">
        <f>IFERROR(ROUND(AC16*(1+Horarios!$D$35)*Z16,2),"")</f>
        <v/>
      </c>
      <c r="AE16" s="100" t="str">
        <f>IFERROR(ROUND(AC16*(1+Horarios!$D$36)*AA16,2),"")</f>
        <v/>
      </c>
      <c r="AF16" s="101" t="str">
        <f t="shared" si="10"/>
        <v/>
      </c>
      <c r="AG16" s="36" t="str">
        <f>IF(OR(N16="F",N16=""),"",IFERROR(IF(R16="TJ",0,VLOOKUP(P16,Tabla_Tardanzas[],3,TRUE)),0))</f>
        <v/>
      </c>
      <c r="AH16" s="36" t="str">
        <f t="shared" si="11"/>
        <v/>
      </c>
      <c r="AI16" s="39" t="str">
        <f t="shared" si="12"/>
        <v/>
      </c>
      <c r="AJ16" s="40">
        <f t="shared" si="13"/>
        <v>0</v>
      </c>
    </row>
    <row r="17" spans="2:36" x14ac:dyDescent="0.3">
      <c r="B17" s="126" t="s">
        <v>101</v>
      </c>
      <c r="C17" s="9" t="str">
        <f>IFERROR(VLOOKUP($B17,Tabla_Colaborador[],COLUMN(B10),FALSE),"")</f>
        <v>Fernández Gómez, Javier</v>
      </c>
      <c r="D17" s="9" t="str">
        <f>IFERROR(VLOOKUP($B17,Tabla_Colaborador[],COLUMN(C10),FALSE),"")</f>
        <v>Direccion</v>
      </c>
      <c r="E17" s="9" t="str">
        <f>IFERROR(VLOOKUP($B17,Tabla_Colaborador[],COLUMN(D10),FALSE),"")</f>
        <v>Director</v>
      </c>
      <c r="F17" s="132" t="s">
        <v>140</v>
      </c>
      <c r="G17" s="11">
        <f>IFERROR(VLOOKUP($F17,Tabla_Horario[],2,FALSE),"")</f>
        <v>0.25</v>
      </c>
      <c r="H17" s="11">
        <f>IFERROR(VLOOKUP($F17,Tabla_Horario[],5,FALSE),"")</f>
        <v>4.166666666666663E-2</v>
      </c>
      <c r="I17" s="11">
        <f>IFERROR(VLOOKUP($F17,Tabla_Horario[],6,FALSE),"")</f>
        <v>0.625</v>
      </c>
      <c r="J17" s="10" t="str">
        <f>IFERROR(VLOOKUP($F17,Tabla_Horario[],7,FALSE),"")</f>
        <v>06:00 - 15:00</v>
      </c>
      <c r="K17" s="11">
        <f>IFERROR(VLOOKUP($F17,Tabla_Horario[],8,FALSE),"")</f>
        <v>0.33333333333333337</v>
      </c>
      <c r="L17" s="129"/>
      <c r="M17" s="129"/>
      <c r="N17" s="22" t="str">
        <f t="shared" si="1"/>
        <v/>
      </c>
      <c r="O17" s="130"/>
      <c r="P17" s="22" t="str">
        <f>IF(OR(N17="F",N17=""),"",IF(L17&gt;G17+Horarios!$D$4,L17-(G17+Horarios!$D$4),0))</f>
        <v/>
      </c>
      <c r="Q17" s="22" t="str">
        <f t="shared" si="2"/>
        <v/>
      </c>
      <c r="R17" s="131"/>
      <c r="S17" s="129"/>
      <c r="T17" s="129"/>
      <c r="U17" s="22" t="str">
        <f t="shared" si="3"/>
        <v/>
      </c>
      <c r="V17" s="22" t="str">
        <f t="shared" si="4"/>
        <v/>
      </c>
      <c r="W17" s="31" t="str">
        <f t="shared" si="5"/>
        <v/>
      </c>
      <c r="X17" s="37" t="str">
        <f t="shared" si="6"/>
        <v/>
      </c>
      <c r="Y17" s="22" t="str">
        <f t="shared" si="7"/>
        <v/>
      </c>
      <c r="Z17" s="31" t="str">
        <f>IF(Y17="","",IF(Y17&lt;Horarios!$B$35/24,0,Horarios!$B$35/24))</f>
        <v/>
      </c>
      <c r="AA17" s="31" t="str">
        <f t="shared" si="8"/>
        <v/>
      </c>
      <c r="AB17" s="36">
        <f>IF(N17="F","",VLOOKUP($B17,Tabla_Colaborador[],5,FALSE))</f>
        <v>5000</v>
      </c>
      <c r="AC17" s="38">
        <f t="shared" si="9"/>
        <v>161.29</v>
      </c>
      <c r="AD17" s="100" t="str">
        <f>IFERROR(ROUND(AC17*(1+Horarios!$D$35)*Z17,2),"")</f>
        <v/>
      </c>
      <c r="AE17" s="100" t="str">
        <f>IFERROR(ROUND(AC17*(1+Horarios!$D$36)*AA17,2),"")</f>
        <v/>
      </c>
      <c r="AF17" s="101" t="str">
        <f t="shared" si="10"/>
        <v/>
      </c>
      <c r="AG17" s="36" t="str">
        <f>IF(OR(N17="F",N17=""),"",IFERROR(IF(R17="TJ",0,VLOOKUP(P17,Tabla_Tardanzas[],3,TRUE)),0))</f>
        <v/>
      </c>
      <c r="AH17" s="36" t="str">
        <f t="shared" si="11"/>
        <v/>
      </c>
      <c r="AI17" s="39" t="str">
        <f t="shared" si="12"/>
        <v/>
      </c>
      <c r="AJ17" s="40">
        <f t="shared" si="13"/>
        <v>0</v>
      </c>
    </row>
    <row r="18" spans="2:36" x14ac:dyDescent="0.3">
      <c r="B18" s="126" t="s">
        <v>82</v>
      </c>
      <c r="C18" s="9" t="str">
        <f>IFERROR(VLOOKUP($B18,Tabla_Colaborador[],COLUMN(B11),FALSE),"")</f>
        <v>González García, Rosa</v>
      </c>
      <c r="D18" s="9" t="str">
        <f>IFERROR(VLOOKUP($B18,Tabla_Colaborador[],COLUMN(C11),FALSE),"")</f>
        <v>Operaciones</v>
      </c>
      <c r="E18" s="9" t="str">
        <f>IFERROR(VLOOKUP($B18,Tabla_Colaborador[],COLUMN(D11),FALSE),"")</f>
        <v>Gerente de Operaciones</v>
      </c>
      <c r="F18" s="132" t="s">
        <v>138</v>
      </c>
      <c r="G18" s="11">
        <f>IFERROR(VLOOKUP($F18,Tabla_Horario[],2,FALSE),"")</f>
        <v>0.33333333333333331</v>
      </c>
      <c r="H18" s="11">
        <f>IFERROR(VLOOKUP($F18,Tabla_Horario[],5,FALSE),"")</f>
        <v>4.1666666666666741E-2</v>
      </c>
      <c r="I18" s="11">
        <f>IFERROR(VLOOKUP($F18,Tabla_Horario[],6,FALSE),"")</f>
        <v>0.70833333333333337</v>
      </c>
      <c r="J18" s="10" t="str">
        <f>IFERROR(VLOOKUP($F18,Tabla_Horario[],7,FALSE),"")</f>
        <v>08:00 - 17:00</v>
      </c>
      <c r="K18" s="11">
        <f>IFERROR(VLOOKUP($F18,Tabla_Horario[],8,FALSE),"")</f>
        <v>0.33333333333333331</v>
      </c>
      <c r="L18" s="129"/>
      <c r="M18" s="129"/>
      <c r="N18" s="22" t="str">
        <f t="shared" si="1"/>
        <v/>
      </c>
      <c r="O18" s="130"/>
      <c r="P18" s="22" t="str">
        <f>IF(OR(N18="F",N18=""),"",IF(L18&gt;G18+Horarios!$D$4,L18-(G18+Horarios!$D$4),0))</f>
        <v/>
      </c>
      <c r="Q18" s="22" t="str">
        <f t="shared" si="2"/>
        <v/>
      </c>
      <c r="R18" s="131"/>
      <c r="S18" s="129"/>
      <c r="T18" s="129"/>
      <c r="U18" s="22" t="str">
        <f t="shared" si="3"/>
        <v/>
      </c>
      <c r="V18" s="22" t="str">
        <f t="shared" si="4"/>
        <v/>
      </c>
      <c r="W18" s="31" t="str">
        <f t="shared" si="5"/>
        <v/>
      </c>
      <c r="X18" s="37" t="str">
        <f t="shared" si="6"/>
        <v/>
      </c>
      <c r="Y18" s="22" t="str">
        <f t="shared" si="7"/>
        <v/>
      </c>
      <c r="Z18" s="31" t="str">
        <f>IF(Y18="","",IF(Y18&lt;Horarios!$B$35/24,0,Horarios!$B$35/24))</f>
        <v/>
      </c>
      <c r="AA18" s="31" t="str">
        <f t="shared" si="8"/>
        <v/>
      </c>
      <c r="AB18" s="36">
        <f>IF(N18="F","",VLOOKUP($B18,Tabla_Colaborador[],5,FALSE))</f>
        <v>4800</v>
      </c>
      <c r="AC18" s="38">
        <f t="shared" si="9"/>
        <v>154.84</v>
      </c>
      <c r="AD18" s="100" t="str">
        <f>IFERROR(ROUND(AC18*(1+Horarios!$D$35)*Z18,2),"")</f>
        <v/>
      </c>
      <c r="AE18" s="100" t="str">
        <f>IFERROR(ROUND(AC18*(1+Horarios!$D$36)*AA18,2),"")</f>
        <v/>
      </c>
      <c r="AF18" s="101" t="str">
        <f t="shared" si="10"/>
        <v/>
      </c>
      <c r="AG18" s="36" t="str">
        <f>IF(OR(N18="F",N18=""),"",IFERROR(IF(R18="TJ",0,VLOOKUP(P18,Tabla_Tardanzas[],3,TRUE)),0))</f>
        <v/>
      </c>
      <c r="AH18" s="36" t="str">
        <f t="shared" si="11"/>
        <v/>
      </c>
      <c r="AI18" s="39" t="str">
        <f t="shared" si="12"/>
        <v/>
      </c>
      <c r="AJ18" s="40">
        <f t="shared" si="13"/>
        <v>0</v>
      </c>
    </row>
    <row r="19" spans="2:36" x14ac:dyDescent="0.3">
      <c r="B19" s="126" t="s">
        <v>83</v>
      </c>
      <c r="C19" s="9" t="str">
        <f>IFERROR(VLOOKUP($B19,Tabla_Colaborador[],COLUMN(B12),FALSE),"")</f>
        <v>Ortiz Díaz, Jorge</v>
      </c>
      <c r="D19" s="9" t="str">
        <f>IFERROR(VLOOKUP($B19,Tabla_Colaborador[],COLUMN(C12),FALSE),"")</f>
        <v>Operaciones</v>
      </c>
      <c r="E19" s="9" t="str">
        <f>IFERROR(VLOOKUP($B19,Tabla_Colaborador[],COLUMN(D12),FALSE),"")</f>
        <v>Oficial de Logística</v>
      </c>
      <c r="F19" s="132" t="s">
        <v>141</v>
      </c>
      <c r="G19" s="11">
        <f>IFERROR(VLOOKUP($F19,Tabla_Horario[],2,FALSE),"")</f>
        <v>0.58333333333333337</v>
      </c>
      <c r="H19" s="11">
        <f>IFERROR(VLOOKUP($F19,Tabla_Horario[],5,FALSE),"")</f>
        <v>0</v>
      </c>
      <c r="I19" s="11">
        <f>IFERROR(VLOOKUP($F19,Tabla_Horario[],6,FALSE),"")</f>
        <v>0.91666666666666663</v>
      </c>
      <c r="J19" s="10" t="str">
        <f>IFERROR(VLOOKUP($F19,Tabla_Horario[],7,FALSE),"")</f>
        <v>14:00 - 22:00</v>
      </c>
      <c r="K19" s="11">
        <f>IFERROR(VLOOKUP($F19,Tabla_Horario[],8,FALSE),"")</f>
        <v>0.33333333333333326</v>
      </c>
      <c r="L19" s="129"/>
      <c r="M19" s="129"/>
      <c r="N19" s="22" t="str">
        <f t="shared" si="1"/>
        <v/>
      </c>
      <c r="O19" s="130"/>
      <c r="P19" s="22" t="str">
        <f>IF(OR(N19="F",N19=""),"",IF(L19&gt;G19+Horarios!$D$4,L19-(G19+Horarios!$D$4),0))</f>
        <v/>
      </c>
      <c r="Q19" s="22" t="str">
        <f t="shared" si="2"/>
        <v/>
      </c>
      <c r="R19" s="131"/>
      <c r="S19" s="129"/>
      <c r="T19" s="129"/>
      <c r="U19" s="22" t="str">
        <f t="shared" si="3"/>
        <v/>
      </c>
      <c r="V19" s="22" t="str">
        <f t="shared" si="4"/>
        <v/>
      </c>
      <c r="W19" s="31" t="str">
        <f t="shared" si="5"/>
        <v/>
      </c>
      <c r="X19" s="37" t="str">
        <f t="shared" si="6"/>
        <v/>
      </c>
      <c r="Y19" s="22" t="str">
        <f t="shared" si="7"/>
        <v/>
      </c>
      <c r="Z19" s="31" t="str">
        <f>IF(Y19="","",IF(Y19&lt;Horarios!$B$35/24,0,Horarios!$B$35/24))</f>
        <v/>
      </c>
      <c r="AA19" s="31" t="str">
        <f t="shared" si="8"/>
        <v/>
      </c>
      <c r="AB19" s="36">
        <f>IF(N19="F","",VLOOKUP($B19,Tabla_Colaborador[],5,FALSE))</f>
        <v>3400</v>
      </c>
      <c r="AC19" s="38">
        <f t="shared" si="9"/>
        <v>109.68</v>
      </c>
      <c r="AD19" s="100" t="str">
        <f>IFERROR(ROUND(AC19*(1+Horarios!$D$35)*Z19,2),"")</f>
        <v/>
      </c>
      <c r="AE19" s="100" t="str">
        <f>IFERROR(ROUND(AC19*(1+Horarios!$D$36)*AA19,2),"")</f>
        <v/>
      </c>
      <c r="AF19" s="101" t="str">
        <f t="shared" si="10"/>
        <v/>
      </c>
      <c r="AG19" s="36" t="str">
        <f>IF(OR(N19="F",N19=""),"",IFERROR(IF(R19="TJ",0,VLOOKUP(P19,Tabla_Tardanzas[],3,TRUE)),0))</f>
        <v/>
      </c>
      <c r="AH19" s="36" t="str">
        <f t="shared" si="11"/>
        <v/>
      </c>
      <c r="AI19" s="39" t="str">
        <f t="shared" si="12"/>
        <v/>
      </c>
      <c r="AJ19" s="40">
        <f t="shared" si="13"/>
        <v>0</v>
      </c>
    </row>
    <row r="20" spans="2:36" x14ac:dyDescent="0.3">
      <c r="B20" s="126" t="s">
        <v>81</v>
      </c>
      <c r="C20" s="9" t="str">
        <f>IFERROR(VLOOKUP($B20,Tabla_Colaborador[],COLUMN(B13),FALSE),"")</f>
        <v>Sánchez Sánchez, Ana</v>
      </c>
      <c r="D20" s="9" t="str">
        <f>IFERROR(VLOOKUP($B20,Tabla_Colaborador[],COLUMN(C13),FALSE),"")</f>
        <v>Operaciones</v>
      </c>
      <c r="E20" s="9" t="str">
        <f>IFERROR(VLOOKUP($B20,Tabla_Colaborador[],COLUMN(D13),FALSE),"")</f>
        <v>Especialista Logistico y de Operaciones</v>
      </c>
      <c r="F20" s="132" t="s">
        <v>142</v>
      </c>
      <c r="G20" s="11">
        <f>IFERROR(VLOOKUP($F20,Tabla_Horario[],2,FALSE),"")</f>
        <v>0.91666666666666663</v>
      </c>
      <c r="H20" s="11">
        <f>IFERROR(VLOOKUP($F20,Tabla_Horario[],5,FALSE),"")</f>
        <v>0</v>
      </c>
      <c r="I20" s="11">
        <f>IFERROR(VLOOKUP($F20,Tabla_Horario[],6,FALSE),"")</f>
        <v>0.25</v>
      </c>
      <c r="J20" s="10" t="str">
        <f>IFERROR(VLOOKUP($F20,Tabla_Horario[],7,FALSE),"")</f>
        <v>22:00 - 06:00</v>
      </c>
      <c r="K20" s="11">
        <f>IFERROR(VLOOKUP($F20,Tabla_Horario[],8,FALSE),"")</f>
        <v>0.33333333333333337</v>
      </c>
      <c r="L20" s="129"/>
      <c r="M20" s="129"/>
      <c r="N20" s="22" t="str">
        <f t="shared" si="1"/>
        <v/>
      </c>
      <c r="O20" s="130"/>
      <c r="P20" s="22" t="str">
        <f>IF(OR(N20="F",N20=""),"",IF(L20&gt;G20+Horarios!$D$4,L20-(G20+Horarios!$D$4),0))</f>
        <v/>
      </c>
      <c r="Q20" s="22" t="str">
        <f t="shared" si="2"/>
        <v/>
      </c>
      <c r="R20" s="131"/>
      <c r="S20" s="129"/>
      <c r="T20" s="129"/>
      <c r="U20" s="22" t="str">
        <f t="shared" si="3"/>
        <v/>
      </c>
      <c r="V20" s="22" t="str">
        <f t="shared" si="4"/>
        <v/>
      </c>
      <c r="W20" s="31" t="str">
        <f t="shared" si="5"/>
        <v/>
      </c>
      <c r="X20" s="37" t="str">
        <f t="shared" si="6"/>
        <v/>
      </c>
      <c r="Y20" s="22" t="str">
        <f t="shared" si="7"/>
        <v/>
      </c>
      <c r="Z20" s="31" t="str">
        <f>IF(Y20="","",IF(Y20&lt;Horarios!$B$35/24,0,Horarios!$B$35/24))</f>
        <v/>
      </c>
      <c r="AA20" s="31" t="str">
        <f t="shared" si="8"/>
        <v/>
      </c>
      <c r="AB20" s="36">
        <f>IF(N20="F","",VLOOKUP($B20,Tabla_Colaborador[],5,FALSE))</f>
        <v>4200</v>
      </c>
      <c r="AC20" s="38">
        <f t="shared" si="9"/>
        <v>135.47999999999999</v>
      </c>
      <c r="AD20" s="100" t="str">
        <f>IFERROR(ROUND(AC20*(1+Horarios!$D$35)*Z20,2),"")</f>
        <v/>
      </c>
      <c r="AE20" s="100" t="str">
        <f>IFERROR(ROUND(AC20*(1+Horarios!$D$36)*AA20,2),"")</f>
        <v/>
      </c>
      <c r="AF20" s="101" t="str">
        <f t="shared" si="10"/>
        <v/>
      </c>
      <c r="AG20" s="36" t="str">
        <f>IF(OR(N20="F",N20=""),"",IFERROR(IF(R20="TJ",0,VLOOKUP(P20,Tabla_Tardanzas[],3,TRUE)),0))</f>
        <v/>
      </c>
      <c r="AH20" s="36" t="str">
        <f t="shared" si="11"/>
        <v/>
      </c>
      <c r="AI20" s="39" t="str">
        <f t="shared" si="12"/>
        <v/>
      </c>
      <c r="AJ20" s="40">
        <f t="shared" si="13"/>
        <v>0</v>
      </c>
    </row>
    <row r="21" spans="2:36" x14ac:dyDescent="0.3">
      <c r="B21" s="126" t="s">
        <v>86</v>
      </c>
      <c r="C21" s="9" t="str">
        <f>IFERROR(VLOOKUP($B21,Tabla_Colaborador[],COLUMN(B14),FALSE),"")</f>
        <v>Flores Flores, Juana</v>
      </c>
      <c r="D21" s="9" t="str">
        <f>IFERROR(VLOOKUP($B21,Tabla_Colaborador[],COLUMN(C14),FALSE),"")</f>
        <v>Programas</v>
      </c>
      <c r="E21" s="9" t="str">
        <f>IFERROR(VLOOKUP($B21,Tabla_Colaborador[],COLUMN(D14),FALSE),"")</f>
        <v>Asistente de Oficina</v>
      </c>
      <c r="F21" s="132" t="s">
        <v>138</v>
      </c>
      <c r="G21" s="11">
        <f>IFERROR(VLOOKUP($F21,Tabla_Horario[],2,FALSE),"")</f>
        <v>0.33333333333333331</v>
      </c>
      <c r="H21" s="11">
        <f>IFERROR(VLOOKUP($F21,Tabla_Horario[],5,FALSE),"")</f>
        <v>4.1666666666666741E-2</v>
      </c>
      <c r="I21" s="11">
        <f>IFERROR(VLOOKUP($F21,Tabla_Horario[],6,FALSE),"")</f>
        <v>0.70833333333333337</v>
      </c>
      <c r="J21" s="10" t="str">
        <f>IFERROR(VLOOKUP($F21,Tabla_Horario[],7,FALSE),"")</f>
        <v>08:00 - 17:00</v>
      </c>
      <c r="K21" s="11">
        <f>IFERROR(VLOOKUP($F21,Tabla_Horario[],8,FALSE),"")</f>
        <v>0.33333333333333331</v>
      </c>
      <c r="L21" s="129"/>
      <c r="M21" s="129"/>
      <c r="N21" s="22" t="str">
        <f t="shared" si="1"/>
        <v/>
      </c>
      <c r="O21" s="130"/>
      <c r="P21" s="22" t="str">
        <f>IF(OR(N21="F",N21=""),"",IF(L21&gt;G21+Horarios!$D$4,L21-(G21+Horarios!$D$4),0))</f>
        <v/>
      </c>
      <c r="Q21" s="22" t="str">
        <f t="shared" si="2"/>
        <v/>
      </c>
      <c r="R21" s="131"/>
      <c r="S21" s="129"/>
      <c r="T21" s="129"/>
      <c r="U21" s="22" t="str">
        <f t="shared" si="3"/>
        <v/>
      </c>
      <c r="V21" s="22" t="str">
        <f t="shared" si="4"/>
        <v/>
      </c>
      <c r="W21" s="31" t="str">
        <f t="shared" si="5"/>
        <v/>
      </c>
      <c r="X21" s="37" t="str">
        <f t="shared" si="6"/>
        <v/>
      </c>
      <c r="Y21" s="22" t="str">
        <f t="shared" si="7"/>
        <v/>
      </c>
      <c r="Z21" s="31" t="str">
        <f>IF(Y21="","",IF(Y21&lt;Horarios!$B$35/24,0,Horarios!$B$35/24))</f>
        <v/>
      </c>
      <c r="AA21" s="31" t="str">
        <f t="shared" si="8"/>
        <v/>
      </c>
      <c r="AB21" s="36">
        <f>IF(N21="F","",VLOOKUP($B21,Tabla_Colaborador[],5,FALSE))</f>
        <v>5200</v>
      </c>
      <c r="AC21" s="38">
        <f t="shared" si="9"/>
        <v>167.74</v>
      </c>
      <c r="AD21" s="100" t="str">
        <f>IFERROR(ROUND(AC21*(1+Horarios!$D$35)*Z21,2),"")</f>
        <v/>
      </c>
      <c r="AE21" s="100" t="str">
        <f>IFERROR(ROUND(AC21*(1+Horarios!$D$36)*AA21,2),"")</f>
        <v/>
      </c>
      <c r="AF21" s="101" t="str">
        <f t="shared" si="10"/>
        <v/>
      </c>
      <c r="AG21" s="36" t="str">
        <f>IF(OR(N21="F",N21=""),"",IFERROR(IF(R21="TJ",0,VLOOKUP(P21,Tabla_Tardanzas[],3,TRUE)),0))</f>
        <v/>
      </c>
      <c r="AH21" s="36" t="str">
        <f t="shared" si="11"/>
        <v/>
      </c>
      <c r="AI21" s="39" t="str">
        <f t="shared" si="12"/>
        <v/>
      </c>
      <c r="AJ21" s="40">
        <f t="shared" si="13"/>
        <v>0</v>
      </c>
    </row>
    <row r="22" spans="2:36" x14ac:dyDescent="0.3">
      <c r="B22" s="126" t="s">
        <v>85</v>
      </c>
      <c r="C22" s="9" t="str">
        <f>IFERROR(VLOOKUP($B22,Tabla_Colaborador[],COLUMN(B15),FALSE),"")</f>
        <v>Rivera López, Carlos</v>
      </c>
      <c r="D22" s="9" t="str">
        <f>IFERROR(VLOOKUP($B22,Tabla_Colaborador[],COLUMN(C15),FALSE),"")</f>
        <v>Programas</v>
      </c>
      <c r="E22" s="9" t="str">
        <f>IFERROR(VLOOKUP($B22,Tabla_Colaborador[],COLUMN(D15),FALSE),"")</f>
        <v>Asistente de Gestión y Manejo de Datos</v>
      </c>
      <c r="F22" s="132" t="s">
        <v>143</v>
      </c>
      <c r="G22" s="11">
        <f>IFERROR(VLOOKUP($F22,Tabla_Horario[],2,FALSE),"")</f>
        <v>0.58333333333333337</v>
      </c>
      <c r="H22" s="11">
        <f>IFERROR(VLOOKUP($F22,Tabla_Horario[],5,FALSE),"")</f>
        <v>2.083333333333337E-2</v>
      </c>
      <c r="I22" s="11">
        <f>IFERROR(VLOOKUP($F22,Tabla_Horario[],6,FALSE),"")</f>
        <v>0.9375</v>
      </c>
      <c r="J22" s="10" t="str">
        <f>IFERROR(VLOOKUP($F22,Tabla_Horario[],7,FALSE),"")</f>
        <v>14:00 - 22:30</v>
      </c>
      <c r="K22" s="11">
        <f>IFERROR(VLOOKUP($F22,Tabla_Horario[],8,FALSE),"")</f>
        <v>0.33333333333333326</v>
      </c>
      <c r="L22" s="129"/>
      <c r="M22" s="129"/>
      <c r="N22" s="22" t="str">
        <f t="shared" si="1"/>
        <v/>
      </c>
      <c r="O22" s="130"/>
      <c r="P22" s="22" t="str">
        <f>IF(OR(N22="F",N22=""),"",IF(L22&gt;G22+Horarios!$D$4,L22-(G22+Horarios!$D$4),0))</f>
        <v/>
      </c>
      <c r="Q22" s="22" t="str">
        <f t="shared" si="2"/>
        <v/>
      </c>
      <c r="R22" s="131"/>
      <c r="S22" s="129"/>
      <c r="T22" s="129"/>
      <c r="U22" s="22" t="str">
        <f t="shared" si="3"/>
        <v/>
      </c>
      <c r="V22" s="22" t="str">
        <f t="shared" si="4"/>
        <v/>
      </c>
      <c r="W22" s="31" t="str">
        <f t="shared" si="5"/>
        <v/>
      </c>
      <c r="X22" s="37" t="str">
        <f t="shared" si="6"/>
        <v/>
      </c>
      <c r="Y22" s="22" t="str">
        <f t="shared" si="7"/>
        <v/>
      </c>
      <c r="Z22" s="31" t="str">
        <f>IF(Y22="","",IF(Y22&lt;Horarios!$B$35/24,0,Horarios!$B$35/24))</f>
        <v/>
      </c>
      <c r="AA22" s="31" t="str">
        <f t="shared" si="8"/>
        <v/>
      </c>
      <c r="AB22" s="36">
        <f>IF(N22="F","",VLOOKUP($B22,Tabla_Colaborador[],5,FALSE))</f>
        <v>9300</v>
      </c>
      <c r="AC22" s="38">
        <f t="shared" si="9"/>
        <v>300</v>
      </c>
      <c r="AD22" s="100" t="str">
        <f>IFERROR(ROUND(AC22*(1+Horarios!$D$35)*Z22,2),"")</f>
        <v/>
      </c>
      <c r="AE22" s="100" t="str">
        <f>IFERROR(ROUND(AC22*(1+Horarios!$D$36)*AA22,2),"")</f>
        <v/>
      </c>
      <c r="AF22" s="101" t="str">
        <f t="shared" si="10"/>
        <v/>
      </c>
      <c r="AG22" s="36" t="str">
        <f>IF(OR(N22="F",N22=""),"",IFERROR(IF(R22="TJ",0,VLOOKUP(P22,Tabla_Tardanzas[],3,TRUE)),0))</f>
        <v/>
      </c>
      <c r="AH22" s="36" t="str">
        <f t="shared" si="11"/>
        <v/>
      </c>
      <c r="AI22" s="39" t="str">
        <f t="shared" si="12"/>
        <v/>
      </c>
      <c r="AJ22" s="40">
        <f t="shared" si="13"/>
        <v>0</v>
      </c>
    </row>
    <row r="23" spans="2:36" x14ac:dyDescent="0.3">
      <c r="B23" s="126" t="s">
        <v>88</v>
      </c>
      <c r="C23" s="9" t="str">
        <f>IFERROR(VLOOKUP($B23,Tabla_Colaborador[],COLUMN(B16),FALSE),"")</f>
        <v>Álvarez Espinoza, Guadalupe</v>
      </c>
      <c r="D23" s="9" t="str">
        <f>IFERROR(VLOOKUP($B23,Tabla_Colaborador[],COLUMN(C16),FALSE),"")</f>
        <v>Protección</v>
      </c>
      <c r="E23" s="9" t="str">
        <f>IFERROR(VLOOKUP($B23,Tabla_Colaborador[],COLUMN(D16),FALSE),"")</f>
        <v>Especialista de Protección Legal</v>
      </c>
      <c r="F23" s="132" t="s">
        <v>138</v>
      </c>
      <c r="G23" s="11">
        <f>IFERROR(VLOOKUP($F23,Tabla_Horario[],2,FALSE),"")</f>
        <v>0.33333333333333331</v>
      </c>
      <c r="H23" s="11">
        <f>IFERROR(VLOOKUP($F23,Tabla_Horario[],5,FALSE),"")</f>
        <v>4.1666666666666741E-2</v>
      </c>
      <c r="I23" s="11">
        <f>IFERROR(VLOOKUP($F23,Tabla_Horario[],6,FALSE),"")</f>
        <v>0.70833333333333337</v>
      </c>
      <c r="J23" s="10" t="str">
        <f>IFERROR(VLOOKUP($F23,Tabla_Horario[],7,FALSE),"")</f>
        <v>08:00 - 17:00</v>
      </c>
      <c r="K23" s="11">
        <f>IFERROR(VLOOKUP($F23,Tabla_Horario[],8,FALSE),"")</f>
        <v>0.33333333333333331</v>
      </c>
      <c r="L23" s="129"/>
      <c r="M23" s="129"/>
      <c r="N23" s="22" t="str">
        <f t="shared" si="1"/>
        <v/>
      </c>
      <c r="O23" s="130"/>
      <c r="P23" s="22" t="str">
        <f>IF(OR(N23="F",N23=""),"",IF(L23&gt;G23+Horarios!$D$4,L23-(G23+Horarios!$D$4),0))</f>
        <v/>
      </c>
      <c r="Q23" s="22" t="str">
        <f t="shared" si="2"/>
        <v/>
      </c>
      <c r="R23" s="131"/>
      <c r="S23" s="129"/>
      <c r="T23" s="129"/>
      <c r="U23" s="22" t="str">
        <f t="shared" si="3"/>
        <v/>
      </c>
      <c r="V23" s="22" t="str">
        <f t="shared" si="4"/>
        <v/>
      </c>
      <c r="W23" s="31" t="str">
        <f t="shared" si="5"/>
        <v/>
      </c>
      <c r="X23" s="37" t="str">
        <f t="shared" si="6"/>
        <v/>
      </c>
      <c r="Y23" s="22" t="str">
        <f t="shared" si="7"/>
        <v/>
      </c>
      <c r="Z23" s="31" t="str">
        <f>IF(Y23="","",IF(Y23&lt;Horarios!$B$35/24,0,Horarios!$B$35/24))</f>
        <v/>
      </c>
      <c r="AA23" s="31" t="str">
        <f t="shared" si="8"/>
        <v/>
      </c>
      <c r="AB23" s="36">
        <f>IF(N23="F","",VLOOKUP($B23,Tabla_Colaborador[],5,FALSE))</f>
        <v>5400</v>
      </c>
      <c r="AC23" s="38">
        <f t="shared" si="9"/>
        <v>174.19</v>
      </c>
      <c r="AD23" s="100" t="str">
        <f>IFERROR(ROUND(AC23*(1+Horarios!$D$35)*Z23,2),"")</f>
        <v/>
      </c>
      <c r="AE23" s="100" t="str">
        <f>IFERROR(ROUND(AC23*(1+Horarios!$D$36)*AA23,2),"")</f>
        <v/>
      </c>
      <c r="AF23" s="101" t="str">
        <f t="shared" si="10"/>
        <v/>
      </c>
      <c r="AG23" s="36" t="str">
        <f>IF(OR(N23="F",N23=""),"",IFERROR(IF(R23="TJ",0,VLOOKUP(P23,Tabla_Tardanzas[],3,TRUE)),0))</f>
        <v/>
      </c>
      <c r="AH23" s="36" t="str">
        <f t="shared" si="11"/>
        <v/>
      </c>
      <c r="AI23" s="39" t="str">
        <f t="shared" si="12"/>
        <v/>
      </c>
      <c r="AJ23" s="40">
        <f t="shared" si="13"/>
        <v>0</v>
      </c>
    </row>
    <row r="24" spans="2:36" x14ac:dyDescent="0.3">
      <c r="B24" s="126" t="s">
        <v>87</v>
      </c>
      <c r="C24" s="9" t="str">
        <f>IFERROR(VLOOKUP($B24,Tabla_Colaborador[],COLUMN(B17),FALSE),"")</f>
        <v>García Mendoza, Martha</v>
      </c>
      <c r="D24" s="9" t="str">
        <f>IFERROR(VLOOKUP($B24,Tabla_Colaborador[],COLUMN(C17),FALSE),"")</f>
        <v>Protección</v>
      </c>
      <c r="E24" s="9" t="str">
        <f>IFERROR(VLOOKUP($B24,Tabla_Colaborador[],COLUMN(D17),FALSE),"")</f>
        <v>Abogada</v>
      </c>
      <c r="F24" s="132" t="s">
        <v>138</v>
      </c>
      <c r="G24" s="11">
        <f>IFERROR(VLOOKUP($F24,Tabla_Horario[],2,FALSE),"")</f>
        <v>0.33333333333333331</v>
      </c>
      <c r="H24" s="11">
        <f>IFERROR(VLOOKUP($F24,Tabla_Horario[],5,FALSE),"")</f>
        <v>4.1666666666666741E-2</v>
      </c>
      <c r="I24" s="11">
        <f>IFERROR(VLOOKUP($F24,Tabla_Horario[],6,FALSE),"")</f>
        <v>0.70833333333333337</v>
      </c>
      <c r="J24" s="10" t="str">
        <f>IFERROR(VLOOKUP($F24,Tabla_Horario[],7,FALSE),"")</f>
        <v>08:00 - 17:00</v>
      </c>
      <c r="K24" s="11">
        <f>IFERROR(VLOOKUP($F24,Tabla_Horario[],8,FALSE),"")</f>
        <v>0.33333333333333331</v>
      </c>
      <c r="L24" s="129"/>
      <c r="M24" s="129"/>
      <c r="N24" s="22" t="str">
        <f t="shared" si="1"/>
        <v/>
      </c>
      <c r="O24" s="130"/>
      <c r="P24" s="22" t="str">
        <f>IF(OR(N24="F",N24=""),"",IF(L24&gt;G24+Horarios!$D$4,L24-(G24+Horarios!$D$4),0))</f>
        <v/>
      </c>
      <c r="Q24" s="22" t="str">
        <f t="shared" si="2"/>
        <v/>
      </c>
      <c r="R24" s="131"/>
      <c r="S24" s="129"/>
      <c r="T24" s="129"/>
      <c r="U24" s="22" t="str">
        <f t="shared" si="3"/>
        <v/>
      </c>
      <c r="V24" s="22" t="str">
        <f t="shared" si="4"/>
        <v/>
      </c>
      <c r="W24" s="31" t="str">
        <f t="shared" si="5"/>
        <v/>
      </c>
      <c r="X24" s="37" t="str">
        <f t="shared" si="6"/>
        <v/>
      </c>
      <c r="Y24" s="22" t="str">
        <f t="shared" si="7"/>
        <v/>
      </c>
      <c r="Z24" s="31" t="str">
        <f>IF(Y24="","",IF(Y24&lt;Horarios!$B$35/24,0,Horarios!$B$35/24))</f>
        <v/>
      </c>
      <c r="AA24" s="31" t="str">
        <f t="shared" si="8"/>
        <v/>
      </c>
      <c r="AB24" s="36">
        <f>IF(N24="F","",VLOOKUP($B24,Tabla_Colaborador[],5,FALSE))</f>
        <v>5600</v>
      </c>
      <c r="AC24" s="38">
        <f t="shared" si="9"/>
        <v>180.65</v>
      </c>
      <c r="AD24" s="100" t="str">
        <f>IFERROR(ROUND(AC24*(1+Horarios!$D$35)*Z24,2),"")</f>
        <v/>
      </c>
      <c r="AE24" s="100" t="str">
        <f>IFERROR(ROUND(AC24*(1+Horarios!$D$36)*AA24,2),"")</f>
        <v/>
      </c>
      <c r="AF24" s="101" t="str">
        <f t="shared" si="10"/>
        <v/>
      </c>
      <c r="AG24" s="36" t="str">
        <f>IF(OR(N24="F",N24=""),"",IFERROR(IF(R24="TJ",0,VLOOKUP(P24,Tabla_Tardanzas[],3,TRUE)),0))</f>
        <v/>
      </c>
      <c r="AH24" s="36" t="str">
        <f t="shared" si="11"/>
        <v/>
      </c>
      <c r="AI24" s="39" t="str">
        <f t="shared" si="12"/>
        <v/>
      </c>
      <c r="AJ24" s="40">
        <f t="shared" si="13"/>
        <v>0</v>
      </c>
    </row>
    <row r="25" spans="2:36" x14ac:dyDescent="0.3">
      <c r="B25" s="126" t="s">
        <v>89</v>
      </c>
      <c r="C25" s="9" t="str">
        <f>IFERROR(VLOOKUP($B25,Tabla_Colaborador[],COLUMN(B18),FALSE),"")</f>
        <v>Martínez Romero, Pedro</v>
      </c>
      <c r="D25" s="9" t="str">
        <f>IFERROR(VLOOKUP($B25,Tabla_Colaborador[],COLUMN(C18),FALSE),"")</f>
        <v>Protección</v>
      </c>
      <c r="E25" s="9" t="str">
        <f>IFERROR(VLOOKUP($B25,Tabla_Colaborador[],COLUMN(D18),FALSE),"")</f>
        <v>Oficial de Protección</v>
      </c>
      <c r="F25" s="132" t="s">
        <v>138</v>
      </c>
      <c r="G25" s="11">
        <f>IFERROR(VLOOKUP($F25,Tabla_Horario[],2,FALSE),"")</f>
        <v>0.33333333333333331</v>
      </c>
      <c r="H25" s="11">
        <f>IFERROR(VLOOKUP($F25,Tabla_Horario[],5,FALSE),"")</f>
        <v>4.1666666666666741E-2</v>
      </c>
      <c r="I25" s="11">
        <f>IFERROR(VLOOKUP($F25,Tabla_Horario[],6,FALSE),"")</f>
        <v>0.70833333333333337</v>
      </c>
      <c r="J25" s="10" t="str">
        <f>IFERROR(VLOOKUP($F25,Tabla_Horario[],7,FALSE),"")</f>
        <v>08:00 - 17:00</v>
      </c>
      <c r="K25" s="11">
        <f>IFERROR(VLOOKUP($F25,Tabla_Horario[],8,FALSE),"")</f>
        <v>0.33333333333333331</v>
      </c>
      <c r="L25" s="129"/>
      <c r="M25" s="129"/>
      <c r="N25" s="22" t="str">
        <f t="shared" si="1"/>
        <v/>
      </c>
      <c r="O25" s="130"/>
      <c r="P25" s="22" t="str">
        <f>IF(OR(N25="F",N25=""),"",IF(L25&gt;G25+Horarios!$D$4,L25-(G25+Horarios!$D$4),0))</f>
        <v/>
      </c>
      <c r="Q25" s="22" t="str">
        <f t="shared" si="2"/>
        <v/>
      </c>
      <c r="R25" s="131"/>
      <c r="S25" s="129"/>
      <c r="T25" s="129"/>
      <c r="U25" s="22" t="str">
        <f t="shared" si="3"/>
        <v/>
      </c>
      <c r="V25" s="22" t="str">
        <f t="shared" si="4"/>
        <v/>
      </c>
      <c r="W25" s="31" t="str">
        <f t="shared" si="5"/>
        <v/>
      </c>
      <c r="X25" s="37" t="str">
        <f t="shared" si="6"/>
        <v/>
      </c>
      <c r="Y25" s="22" t="str">
        <f t="shared" si="7"/>
        <v/>
      </c>
      <c r="Z25" s="31" t="str">
        <f>IF(Y25="","",IF(Y25&lt;Horarios!$B$35/24,0,Horarios!$B$35/24))</f>
        <v/>
      </c>
      <c r="AA25" s="31" t="str">
        <f t="shared" si="8"/>
        <v/>
      </c>
      <c r="AB25" s="36">
        <f>IF(N25="F","",VLOOKUP($B25,Tabla_Colaborador[],5,FALSE))</f>
        <v>4600</v>
      </c>
      <c r="AC25" s="38">
        <f t="shared" si="9"/>
        <v>148.38999999999999</v>
      </c>
      <c r="AD25" s="100" t="str">
        <f>IFERROR(ROUND(AC25*(1+Horarios!$D$35)*Z25,2),"")</f>
        <v/>
      </c>
      <c r="AE25" s="100" t="str">
        <f>IFERROR(ROUND(AC25*(1+Horarios!$D$36)*AA25,2),"")</f>
        <v/>
      </c>
      <c r="AF25" s="101" t="str">
        <f t="shared" si="10"/>
        <v/>
      </c>
      <c r="AG25" s="36" t="str">
        <f>IF(OR(N25="F",N25=""),"",IFERROR(IF(R25="TJ",0,VLOOKUP(P25,Tabla_Tardanzas[],3,TRUE)),0))</f>
        <v/>
      </c>
      <c r="AH25" s="36" t="str">
        <f t="shared" si="11"/>
        <v/>
      </c>
      <c r="AI25" s="39" t="str">
        <f t="shared" si="12"/>
        <v/>
      </c>
      <c r="AJ25" s="40">
        <f t="shared" si="13"/>
        <v>0</v>
      </c>
    </row>
    <row r="26" spans="2:36" x14ac:dyDescent="0.3">
      <c r="B26" s="126" t="s">
        <v>94</v>
      </c>
      <c r="C26" s="9" t="str">
        <f>IFERROR(VLOOKUP($B26,Tabla_Colaborador[],COLUMN(B19),FALSE),"")</f>
        <v>Chávez Bravo, Margarita</v>
      </c>
      <c r="D26" s="9" t="str">
        <f>IFERROR(VLOOKUP($B26,Tabla_Colaborador[],COLUMN(C19),FALSE),"")</f>
        <v>Recursos Humanos</v>
      </c>
      <c r="E26" s="9" t="str">
        <f>IFERROR(VLOOKUP($B26,Tabla_Colaborador[],COLUMN(D19),FALSE),"")</f>
        <v>Analista de Recursos Humanos</v>
      </c>
      <c r="F26" s="132" t="s">
        <v>139</v>
      </c>
      <c r="G26" s="11">
        <f>IFERROR(VLOOKUP($F26,Tabla_Horario[],2,FALSE),"")</f>
        <v>0.29166666666666669</v>
      </c>
      <c r="H26" s="11">
        <f>IFERROR(VLOOKUP($F26,Tabla_Horario[],5,FALSE),"")</f>
        <v>4.166666666666663E-2</v>
      </c>
      <c r="I26" s="11">
        <f>IFERROR(VLOOKUP($F26,Tabla_Horario[],6,FALSE),"")</f>
        <v>0.66666666666666663</v>
      </c>
      <c r="J26" s="10" t="str">
        <f>IFERROR(VLOOKUP($F26,Tabla_Horario[],7,FALSE),"")</f>
        <v>07:00 - 16:00</v>
      </c>
      <c r="K26" s="11">
        <f>IFERROR(VLOOKUP($F26,Tabla_Horario[],8,FALSE),"")</f>
        <v>0.33333333333333331</v>
      </c>
      <c r="L26" s="129"/>
      <c r="M26" s="129"/>
      <c r="N26" s="22" t="str">
        <f t="shared" si="1"/>
        <v/>
      </c>
      <c r="O26" s="130"/>
      <c r="P26" s="22" t="str">
        <f>IF(OR(N26="F",N26=""),"",IF(L26&gt;G26+Horarios!$D$4,L26-(G26+Horarios!$D$4),0))</f>
        <v/>
      </c>
      <c r="Q26" s="22" t="str">
        <f t="shared" si="2"/>
        <v/>
      </c>
      <c r="R26" s="131"/>
      <c r="S26" s="129"/>
      <c r="T26" s="129"/>
      <c r="U26" s="22" t="str">
        <f t="shared" si="3"/>
        <v/>
      </c>
      <c r="V26" s="22" t="str">
        <f t="shared" si="4"/>
        <v/>
      </c>
      <c r="W26" s="31" t="str">
        <f t="shared" si="5"/>
        <v/>
      </c>
      <c r="X26" s="37" t="str">
        <f t="shared" si="6"/>
        <v/>
      </c>
      <c r="Y26" s="22" t="str">
        <f t="shared" si="7"/>
        <v/>
      </c>
      <c r="Z26" s="31" t="str">
        <f>IF(Y26="","",IF(Y26&lt;Horarios!$B$35/24,0,Horarios!$B$35/24))</f>
        <v/>
      </c>
      <c r="AA26" s="31" t="str">
        <f t="shared" si="8"/>
        <v/>
      </c>
      <c r="AB26" s="36">
        <f>IF(N26="F","",VLOOKUP($B26,Tabla_Colaborador[],5,FALSE))</f>
        <v>9700</v>
      </c>
      <c r="AC26" s="38">
        <f t="shared" si="9"/>
        <v>312.89999999999998</v>
      </c>
      <c r="AD26" s="100" t="str">
        <f>IFERROR(ROUND(AC26*(1+Horarios!$D$35)*Z26,2),"")</f>
        <v/>
      </c>
      <c r="AE26" s="100" t="str">
        <f>IFERROR(ROUND(AC26*(1+Horarios!$D$36)*AA26,2),"")</f>
        <v/>
      </c>
      <c r="AF26" s="101" t="str">
        <f t="shared" si="10"/>
        <v/>
      </c>
      <c r="AG26" s="36" t="str">
        <f>IF(OR(N26="F",N26=""),"",IFERROR(IF(R26="TJ",0,VLOOKUP(P26,Tabla_Tardanzas[],3,TRUE)),0))</f>
        <v/>
      </c>
      <c r="AH26" s="36" t="str">
        <f t="shared" si="11"/>
        <v/>
      </c>
      <c r="AI26" s="39" t="str">
        <f t="shared" si="12"/>
        <v/>
      </c>
      <c r="AJ26" s="40">
        <f t="shared" si="13"/>
        <v>0</v>
      </c>
    </row>
    <row r="27" spans="2:36" x14ac:dyDescent="0.3">
      <c r="B27" s="126" t="s">
        <v>95</v>
      </c>
      <c r="C27" s="9" t="str">
        <f>IFERROR(VLOOKUP($B27,Tabla_Colaborador[],COLUMN(B20),FALSE),"")</f>
        <v>Díaz Gutiérrez, Mario</v>
      </c>
      <c r="D27" s="9" t="str">
        <f>IFERROR(VLOOKUP($B27,Tabla_Colaborador[],COLUMN(C20),FALSE),"")</f>
        <v>Recursos Humanos</v>
      </c>
      <c r="E27" s="9" t="str">
        <f>IFERROR(VLOOKUP($B27,Tabla_Colaborador[],COLUMN(D20),FALSE),"")</f>
        <v>Asesor Regional de Recursos Humanos</v>
      </c>
      <c r="F27" s="132" t="s">
        <v>139</v>
      </c>
      <c r="G27" s="11">
        <f>IFERROR(VLOOKUP($F27,Tabla_Horario[],2,FALSE),"")</f>
        <v>0.29166666666666669</v>
      </c>
      <c r="H27" s="11">
        <f>IFERROR(VLOOKUP($F27,Tabla_Horario[],5,FALSE),"")</f>
        <v>4.166666666666663E-2</v>
      </c>
      <c r="I27" s="11">
        <f>IFERROR(VLOOKUP($F27,Tabla_Horario[],6,FALSE),"")</f>
        <v>0.66666666666666663</v>
      </c>
      <c r="J27" s="10" t="str">
        <f>IFERROR(VLOOKUP($F27,Tabla_Horario[],7,FALSE),"")</f>
        <v>07:00 - 16:00</v>
      </c>
      <c r="K27" s="11">
        <f>IFERROR(VLOOKUP($F27,Tabla_Horario[],8,FALSE),"")</f>
        <v>0.33333333333333331</v>
      </c>
      <c r="L27" s="129"/>
      <c r="M27" s="129"/>
      <c r="N27" s="22" t="str">
        <f t="shared" si="1"/>
        <v/>
      </c>
      <c r="O27" s="130"/>
      <c r="P27" s="22" t="str">
        <f>IF(OR(N27="F",N27=""),"",IF(L27&gt;G27+Horarios!$D$4,L27-(G27+Horarios!$D$4),0))</f>
        <v/>
      </c>
      <c r="Q27" s="22" t="str">
        <f t="shared" si="2"/>
        <v/>
      </c>
      <c r="R27" s="131"/>
      <c r="S27" s="129"/>
      <c r="T27" s="129"/>
      <c r="U27" s="22" t="str">
        <f t="shared" si="3"/>
        <v/>
      </c>
      <c r="V27" s="22" t="str">
        <f t="shared" si="4"/>
        <v/>
      </c>
      <c r="W27" s="31" t="str">
        <f t="shared" si="5"/>
        <v/>
      </c>
      <c r="X27" s="37" t="str">
        <f t="shared" si="6"/>
        <v/>
      </c>
      <c r="Y27" s="22" t="str">
        <f t="shared" si="7"/>
        <v/>
      </c>
      <c r="Z27" s="31" t="str">
        <f>IF(Y27="","",IF(Y27&lt;Horarios!$B$35/24,0,Horarios!$B$35/24))</f>
        <v/>
      </c>
      <c r="AA27" s="31" t="str">
        <f t="shared" si="8"/>
        <v/>
      </c>
      <c r="AB27" s="36">
        <f>IF(N27="F","",VLOOKUP($B27,Tabla_Colaborador[],5,FALSE))</f>
        <v>6900</v>
      </c>
      <c r="AC27" s="38">
        <f t="shared" si="9"/>
        <v>222.58</v>
      </c>
      <c r="AD27" s="100" t="str">
        <f>IFERROR(ROUND(AC27*(1+Horarios!$D$35)*Z27,2),"")</f>
        <v/>
      </c>
      <c r="AE27" s="100" t="str">
        <f>IFERROR(ROUND(AC27*(1+Horarios!$D$36)*AA27,2),"")</f>
        <v/>
      </c>
      <c r="AF27" s="101" t="str">
        <f t="shared" si="10"/>
        <v/>
      </c>
      <c r="AG27" s="36" t="str">
        <f>IF(OR(N27="F",N27=""),"",IFERROR(IF(R27="TJ",0,VLOOKUP(P27,Tabla_Tardanzas[],3,TRUE)),0))</f>
        <v/>
      </c>
      <c r="AH27" s="36" t="str">
        <f t="shared" si="11"/>
        <v/>
      </c>
      <c r="AI27" s="39" t="str">
        <f t="shared" si="12"/>
        <v/>
      </c>
      <c r="AJ27" s="40">
        <f t="shared" si="13"/>
        <v>0</v>
      </c>
    </row>
    <row r="28" spans="2:36" x14ac:dyDescent="0.3">
      <c r="B28" s="126" t="s">
        <v>97</v>
      </c>
      <c r="C28" s="9" t="str">
        <f>IFERROR(VLOOKUP($B28,Tabla_Colaborador[],COLUMN(B21),FALSE),"")</f>
        <v>Espinoza Campos, Claudia</v>
      </c>
      <c r="D28" s="9" t="str">
        <f>IFERROR(VLOOKUP($B28,Tabla_Colaborador[],COLUMN(C21),FALSE),"")</f>
        <v>Recursos Humanos</v>
      </c>
      <c r="E28" s="9" t="str">
        <f>IFERROR(VLOOKUP($B28,Tabla_Colaborador[],COLUMN(D21),FALSE),"")</f>
        <v>Gerente de RRHH</v>
      </c>
      <c r="F28" s="132" t="s">
        <v>139</v>
      </c>
      <c r="G28" s="11">
        <f>IFERROR(VLOOKUP($F28,Tabla_Horario[],2,FALSE),"")</f>
        <v>0.29166666666666669</v>
      </c>
      <c r="H28" s="11">
        <f>IFERROR(VLOOKUP($F28,Tabla_Horario[],5,FALSE),"")</f>
        <v>4.166666666666663E-2</v>
      </c>
      <c r="I28" s="11">
        <f>IFERROR(VLOOKUP($F28,Tabla_Horario[],6,FALSE),"")</f>
        <v>0.66666666666666663</v>
      </c>
      <c r="J28" s="10" t="str">
        <f>IFERROR(VLOOKUP($F28,Tabla_Horario[],7,FALSE),"")</f>
        <v>07:00 - 16:00</v>
      </c>
      <c r="K28" s="11">
        <f>IFERROR(VLOOKUP($F28,Tabla_Horario[],8,FALSE),"")</f>
        <v>0.33333333333333331</v>
      </c>
      <c r="L28" s="129"/>
      <c r="M28" s="129"/>
      <c r="N28" s="22" t="str">
        <f t="shared" si="1"/>
        <v/>
      </c>
      <c r="O28" s="130"/>
      <c r="P28" s="22" t="str">
        <f>IF(OR(N28="F",N28=""),"",IF(L28&gt;G28+Horarios!$D$4,L28-(G28+Horarios!$D$4),0))</f>
        <v/>
      </c>
      <c r="Q28" s="22" t="str">
        <f t="shared" si="2"/>
        <v/>
      </c>
      <c r="R28" s="131"/>
      <c r="S28" s="129"/>
      <c r="T28" s="129"/>
      <c r="U28" s="22" t="str">
        <f t="shared" si="3"/>
        <v/>
      </c>
      <c r="V28" s="22" t="str">
        <f t="shared" si="4"/>
        <v/>
      </c>
      <c r="W28" s="31" t="str">
        <f t="shared" si="5"/>
        <v/>
      </c>
      <c r="X28" s="37" t="str">
        <f t="shared" si="6"/>
        <v/>
      </c>
      <c r="Y28" s="22" t="str">
        <f t="shared" si="7"/>
        <v/>
      </c>
      <c r="Z28" s="31" t="str">
        <f>IF(Y28="","",IF(Y28&lt;Horarios!$B$35/24,0,Horarios!$B$35/24))</f>
        <v/>
      </c>
      <c r="AA28" s="31" t="str">
        <f t="shared" si="8"/>
        <v/>
      </c>
      <c r="AB28" s="36">
        <f>IF(N28="F","",VLOOKUP($B28,Tabla_Colaborador[],5,FALSE))</f>
        <v>6100</v>
      </c>
      <c r="AC28" s="38">
        <f t="shared" si="9"/>
        <v>196.77</v>
      </c>
      <c r="AD28" s="100" t="str">
        <f>IFERROR(ROUND(AC28*(1+Horarios!$D$35)*Z28,2),"")</f>
        <v/>
      </c>
      <c r="AE28" s="100" t="str">
        <f>IFERROR(ROUND(AC28*(1+Horarios!$D$36)*AA28,2),"")</f>
        <v/>
      </c>
      <c r="AF28" s="101" t="str">
        <f t="shared" si="10"/>
        <v/>
      </c>
      <c r="AG28" s="36" t="str">
        <f>IF(OR(N28="F",N28=""),"",IFERROR(IF(R28="TJ",0,VLOOKUP(P28,Tabla_Tardanzas[],3,TRUE)),0))</f>
        <v/>
      </c>
      <c r="AH28" s="36" t="str">
        <f t="shared" si="11"/>
        <v/>
      </c>
      <c r="AI28" s="39" t="str">
        <f t="shared" si="12"/>
        <v/>
      </c>
      <c r="AJ28" s="40">
        <f t="shared" si="13"/>
        <v>0</v>
      </c>
    </row>
    <row r="29" spans="2:36" x14ac:dyDescent="0.3">
      <c r="B29" s="126" t="s">
        <v>96</v>
      </c>
      <c r="C29" s="9" t="str">
        <f>IFERROR(VLOOKUP($B29,Tabla_Colaborador[],COLUMN(B22),FALSE),"")</f>
        <v>Mendoza Ortiz, Roberto</v>
      </c>
      <c r="D29" s="9" t="str">
        <f>IFERROR(VLOOKUP($B29,Tabla_Colaborador[],COLUMN(C22),FALSE),"")</f>
        <v>Recursos Humanos</v>
      </c>
      <c r="E29" s="9" t="str">
        <f>IFERROR(VLOOKUP($B29,Tabla_Colaborador[],COLUMN(D22),FALSE),"")</f>
        <v>Asistente de Recursos Humanos</v>
      </c>
      <c r="F29" s="132" t="s">
        <v>139</v>
      </c>
      <c r="G29" s="11">
        <f>IFERROR(VLOOKUP($F29,Tabla_Horario[],2,FALSE),"")</f>
        <v>0.29166666666666669</v>
      </c>
      <c r="H29" s="11">
        <f>IFERROR(VLOOKUP($F29,Tabla_Horario[],5,FALSE),"")</f>
        <v>4.166666666666663E-2</v>
      </c>
      <c r="I29" s="11">
        <f>IFERROR(VLOOKUP($F29,Tabla_Horario[],6,FALSE),"")</f>
        <v>0.66666666666666663</v>
      </c>
      <c r="J29" s="10" t="str">
        <f>IFERROR(VLOOKUP($F29,Tabla_Horario[],7,FALSE),"")</f>
        <v>07:00 - 16:00</v>
      </c>
      <c r="K29" s="11">
        <f>IFERROR(VLOOKUP($F29,Tabla_Horario[],8,FALSE),"")</f>
        <v>0.33333333333333331</v>
      </c>
      <c r="L29" s="129"/>
      <c r="M29" s="129"/>
      <c r="N29" s="22" t="str">
        <f t="shared" si="1"/>
        <v/>
      </c>
      <c r="O29" s="130"/>
      <c r="P29" s="22" t="str">
        <f>IF(OR(N29="F",N29=""),"",IF(L29&gt;G29+Horarios!$D$4,L29-(G29+Horarios!$D$4),0))</f>
        <v/>
      </c>
      <c r="Q29" s="22" t="str">
        <f t="shared" si="2"/>
        <v/>
      </c>
      <c r="R29" s="131"/>
      <c r="S29" s="129"/>
      <c r="T29" s="129"/>
      <c r="U29" s="22" t="str">
        <f t="shared" si="3"/>
        <v/>
      </c>
      <c r="V29" s="22" t="str">
        <f t="shared" si="4"/>
        <v/>
      </c>
      <c r="W29" s="31" t="str">
        <f t="shared" si="5"/>
        <v/>
      </c>
      <c r="X29" s="37" t="str">
        <f t="shared" si="6"/>
        <v/>
      </c>
      <c r="Y29" s="22" t="str">
        <f t="shared" si="7"/>
        <v/>
      </c>
      <c r="Z29" s="31" t="str">
        <f>IF(Y29="","",IF(Y29&lt;Horarios!$B$35/24,0,Horarios!$B$35/24))</f>
        <v/>
      </c>
      <c r="AA29" s="31" t="str">
        <f t="shared" si="8"/>
        <v/>
      </c>
      <c r="AB29" s="36">
        <f>IF(N29="F","",VLOOKUP($B29,Tabla_Colaborador[],5,FALSE))</f>
        <v>3100</v>
      </c>
      <c r="AC29" s="38">
        <f t="shared" si="9"/>
        <v>100</v>
      </c>
      <c r="AD29" s="100" t="str">
        <f>IFERROR(ROUND(AC29*(1+Horarios!$D$35)*Z29,2),"")</f>
        <v/>
      </c>
      <c r="AE29" s="100" t="str">
        <f>IFERROR(ROUND(AC29*(1+Horarios!$D$36)*AA29,2),"")</f>
        <v/>
      </c>
      <c r="AF29" s="101" t="str">
        <f t="shared" si="10"/>
        <v/>
      </c>
      <c r="AG29" s="36" t="str">
        <f>IF(OR(N29="F",N29=""),"",IFERROR(IF(R29="TJ",0,VLOOKUP(P29,Tabla_Tardanzas[],3,TRUE)),0))</f>
        <v/>
      </c>
      <c r="AH29" s="36" t="str">
        <f t="shared" si="11"/>
        <v/>
      </c>
      <c r="AI29" s="39" t="str">
        <f t="shared" si="12"/>
        <v/>
      </c>
      <c r="AJ29" s="40">
        <f t="shared" si="13"/>
        <v>0</v>
      </c>
    </row>
    <row r="30" spans="2:36" x14ac:dyDescent="0.3">
      <c r="B30" s="126" t="s">
        <v>93</v>
      </c>
      <c r="C30" s="9" t="str">
        <f>IFERROR(VLOOKUP($B30,Tabla_Colaborador[],COLUMN(B23),FALSE),"")</f>
        <v>Romero Reyes, Alejandro</v>
      </c>
      <c r="D30" s="9" t="str">
        <f>IFERROR(VLOOKUP($B30,Tabla_Colaborador[],COLUMN(C23),FALSE),"")</f>
        <v>Recursos Humanos</v>
      </c>
      <c r="E30" s="9" t="str">
        <f>IFERROR(VLOOKUP($B30,Tabla_Colaborador[],COLUMN(D23),FALSE),"")</f>
        <v>Analista de Bienestar</v>
      </c>
      <c r="F30" s="132" t="s">
        <v>139</v>
      </c>
      <c r="G30" s="11">
        <f>IFERROR(VLOOKUP($F30,Tabla_Horario[],2,FALSE),"")</f>
        <v>0.29166666666666669</v>
      </c>
      <c r="H30" s="11">
        <f>IFERROR(VLOOKUP($F30,Tabla_Horario[],5,FALSE),"")</f>
        <v>4.166666666666663E-2</v>
      </c>
      <c r="I30" s="11">
        <f>IFERROR(VLOOKUP($F30,Tabla_Horario[],6,FALSE),"")</f>
        <v>0.66666666666666663</v>
      </c>
      <c r="J30" s="10" t="str">
        <f>IFERROR(VLOOKUP($F30,Tabla_Horario[],7,FALSE),"")</f>
        <v>07:00 - 16:00</v>
      </c>
      <c r="K30" s="11">
        <f>IFERROR(VLOOKUP($F30,Tabla_Horario[],8,FALSE),"")</f>
        <v>0.33333333333333331</v>
      </c>
      <c r="L30" s="129"/>
      <c r="M30" s="129"/>
      <c r="N30" s="22" t="str">
        <f t="shared" si="1"/>
        <v/>
      </c>
      <c r="O30" s="130"/>
      <c r="P30" s="22" t="str">
        <f>IF(OR(N30="F",N30=""),"",IF(L30&gt;G30+Horarios!$D$4,L30-(G30+Horarios!$D$4),0))</f>
        <v/>
      </c>
      <c r="Q30" s="22" t="str">
        <f t="shared" si="2"/>
        <v/>
      </c>
      <c r="R30" s="131"/>
      <c r="S30" s="129"/>
      <c r="T30" s="129"/>
      <c r="U30" s="22" t="str">
        <f t="shared" si="3"/>
        <v/>
      </c>
      <c r="V30" s="22" t="str">
        <f t="shared" si="4"/>
        <v/>
      </c>
      <c r="W30" s="31" t="str">
        <f t="shared" si="5"/>
        <v/>
      </c>
      <c r="X30" s="37" t="str">
        <f t="shared" si="6"/>
        <v/>
      </c>
      <c r="Y30" s="22" t="str">
        <f t="shared" si="7"/>
        <v/>
      </c>
      <c r="Z30" s="31" t="str">
        <f>IF(Y30="","",IF(Y30&lt;Horarios!$B$35/24,0,Horarios!$B$35/24))</f>
        <v/>
      </c>
      <c r="AA30" s="31" t="str">
        <f t="shared" si="8"/>
        <v/>
      </c>
      <c r="AB30" s="36">
        <f>IF(N30="F","",VLOOKUP($B30,Tabla_Colaborador[],5,FALSE))</f>
        <v>8200</v>
      </c>
      <c r="AC30" s="38">
        <f t="shared" si="9"/>
        <v>264.52</v>
      </c>
      <c r="AD30" s="100" t="str">
        <f>IFERROR(ROUND(AC30*(1+Horarios!$D$35)*Z30,2),"")</f>
        <v/>
      </c>
      <c r="AE30" s="100" t="str">
        <f>IFERROR(ROUND(AC30*(1+Horarios!$D$36)*AA30,2),"")</f>
        <v/>
      </c>
      <c r="AF30" s="101" t="str">
        <f t="shared" si="10"/>
        <v/>
      </c>
      <c r="AG30" s="36" t="str">
        <f>IF(OR(N30="F",N30=""),"",IFERROR(IF(R30="TJ",0,VLOOKUP(P30,Tabla_Tardanzas[],3,TRUE)),0))</f>
        <v/>
      </c>
      <c r="AH30" s="36" t="str">
        <f t="shared" si="11"/>
        <v/>
      </c>
      <c r="AI30" s="39" t="str">
        <f t="shared" si="12"/>
        <v/>
      </c>
      <c r="AJ30" s="40">
        <f t="shared" si="13"/>
        <v>0</v>
      </c>
    </row>
    <row r="31" spans="2:36" x14ac:dyDescent="0.3">
      <c r="B31" s="126" t="s">
        <v>90</v>
      </c>
      <c r="C31" s="9" t="str">
        <f>IFERROR(VLOOKUP($B31,Tabla_Colaborador[],COLUMN(B24),FALSE),"")</f>
        <v>Castillo Aguilar, Manuel</v>
      </c>
      <c r="D31" s="9" t="str">
        <f>IFERROR(VLOOKUP($B31,Tabla_Colaborador[],COLUMN(C24),FALSE),"")</f>
        <v>Salud Mental y Apoyo Psicosocial</v>
      </c>
      <c r="E31" s="9" t="str">
        <f>IFERROR(VLOOKUP($B31,Tabla_Colaborador[],COLUMN(D24),FALSE),"")</f>
        <v>Especialista en Salud Mental</v>
      </c>
      <c r="F31" s="132" t="s">
        <v>138</v>
      </c>
      <c r="G31" s="11">
        <f>IFERROR(VLOOKUP($F31,Tabla_Horario[],2,FALSE),"")</f>
        <v>0.33333333333333331</v>
      </c>
      <c r="H31" s="11">
        <f>IFERROR(VLOOKUP($F31,Tabla_Horario[],5,FALSE),"")</f>
        <v>4.1666666666666741E-2</v>
      </c>
      <c r="I31" s="11">
        <f>IFERROR(VLOOKUP($F31,Tabla_Horario[],6,FALSE),"")</f>
        <v>0.70833333333333337</v>
      </c>
      <c r="J31" s="10" t="str">
        <f>IFERROR(VLOOKUP($F31,Tabla_Horario[],7,FALSE),"")</f>
        <v>08:00 - 17:00</v>
      </c>
      <c r="K31" s="11">
        <f>IFERROR(VLOOKUP($F31,Tabla_Horario[],8,FALSE),"")</f>
        <v>0.33333333333333331</v>
      </c>
      <c r="L31" s="129"/>
      <c r="M31" s="129"/>
      <c r="N31" s="22" t="str">
        <f t="shared" si="1"/>
        <v/>
      </c>
      <c r="O31" s="130"/>
      <c r="P31" s="22" t="str">
        <f>IF(OR(N31="F",N31=""),"",IF(L31&gt;G31+Horarios!$D$4,L31-(G31+Horarios!$D$4),0))</f>
        <v/>
      </c>
      <c r="Q31" s="22" t="str">
        <f t="shared" si="2"/>
        <v/>
      </c>
      <c r="R31" s="131"/>
      <c r="S31" s="129"/>
      <c r="T31" s="129"/>
      <c r="U31" s="22" t="str">
        <f t="shared" si="3"/>
        <v/>
      </c>
      <c r="V31" s="22" t="str">
        <f t="shared" si="4"/>
        <v/>
      </c>
      <c r="W31" s="31" t="str">
        <f t="shared" si="5"/>
        <v/>
      </c>
      <c r="X31" s="37" t="str">
        <f t="shared" si="6"/>
        <v/>
      </c>
      <c r="Y31" s="22" t="str">
        <f t="shared" si="7"/>
        <v/>
      </c>
      <c r="Z31" s="31" t="str">
        <f>IF(Y31="","",IF(Y31&lt;Horarios!$B$35/24,0,Horarios!$B$35/24))</f>
        <v/>
      </c>
      <c r="AA31" s="31" t="str">
        <f t="shared" si="8"/>
        <v/>
      </c>
      <c r="AB31" s="36">
        <f>IF(N31="F","",VLOOKUP($B31,Tabla_Colaborador[],5,FALSE))</f>
        <v>6500</v>
      </c>
      <c r="AC31" s="38">
        <f t="shared" si="9"/>
        <v>209.68</v>
      </c>
      <c r="AD31" s="100" t="str">
        <f>IFERROR(ROUND(AC31*(1+Horarios!$D$35)*Z31,2),"")</f>
        <v/>
      </c>
      <c r="AE31" s="100" t="str">
        <f>IFERROR(ROUND(AC31*(1+Horarios!$D$36)*AA31,2),"")</f>
        <v/>
      </c>
      <c r="AF31" s="101" t="str">
        <f t="shared" si="10"/>
        <v/>
      </c>
      <c r="AG31" s="36" t="str">
        <f>IF(OR(N31="F",N31=""),"",IFERROR(IF(R31="TJ",0,VLOOKUP(P31,Tabla_Tardanzas[],3,TRUE)),0))</f>
        <v/>
      </c>
      <c r="AH31" s="36" t="str">
        <f t="shared" si="11"/>
        <v/>
      </c>
      <c r="AI31" s="39" t="str">
        <f t="shared" si="12"/>
        <v/>
      </c>
      <c r="AJ31" s="40">
        <f t="shared" si="13"/>
        <v>0</v>
      </c>
    </row>
    <row r="32" spans="2:36" x14ac:dyDescent="0.3">
      <c r="B32" s="126" t="s">
        <v>92</v>
      </c>
      <c r="C32" s="9" t="str">
        <f>IFERROR(VLOOKUP($B32,Tabla_Colaborador[],COLUMN(B25),FALSE),"")</f>
        <v>Jiménez Ríos, Antonio</v>
      </c>
      <c r="D32" s="9" t="str">
        <f>IFERROR(VLOOKUP($B32,Tabla_Colaborador[],COLUMN(C25),FALSE),"")</f>
        <v>Salud Mental y Apoyo Psicosocial</v>
      </c>
      <c r="E32" s="9" t="str">
        <f>IFERROR(VLOOKUP($B32,Tabla_Colaborador[],COLUMN(D25),FALSE),"")</f>
        <v>Psicologo</v>
      </c>
      <c r="F32" s="132" t="s">
        <v>138</v>
      </c>
      <c r="G32" s="11">
        <f>IFERROR(VLOOKUP($F32,Tabla_Horario[],2,FALSE),"")</f>
        <v>0.33333333333333331</v>
      </c>
      <c r="H32" s="11">
        <f>IFERROR(VLOOKUP($F32,Tabla_Horario[],5,FALSE),"")</f>
        <v>4.1666666666666741E-2</v>
      </c>
      <c r="I32" s="11">
        <f>IFERROR(VLOOKUP($F32,Tabla_Horario[],6,FALSE),"")</f>
        <v>0.70833333333333337</v>
      </c>
      <c r="J32" s="10" t="str">
        <f>IFERROR(VLOOKUP($F32,Tabla_Horario[],7,FALSE),"")</f>
        <v>08:00 - 17:00</v>
      </c>
      <c r="K32" s="11">
        <f>IFERROR(VLOOKUP($F32,Tabla_Horario[],8,FALSE),"")</f>
        <v>0.33333333333333331</v>
      </c>
      <c r="L32" s="129"/>
      <c r="M32" s="129"/>
      <c r="N32" s="22" t="str">
        <f t="shared" si="1"/>
        <v/>
      </c>
      <c r="O32" s="130"/>
      <c r="P32" s="22" t="str">
        <f>IF(OR(N32="F",N32=""),"",IF(L32&gt;G32+Horarios!$D$4,L32-(G32+Horarios!$D$4),0))</f>
        <v/>
      </c>
      <c r="Q32" s="22" t="str">
        <f t="shared" si="2"/>
        <v/>
      </c>
      <c r="R32" s="131"/>
      <c r="S32" s="129"/>
      <c r="T32" s="129"/>
      <c r="U32" s="22" t="str">
        <f t="shared" si="3"/>
        <v/>
      </c>
      <c r="V32" s="22" t="str">
        <f t="shared" si="4"/>
        <v/>
      </c>
      <c r="W32" s="31" t="str">
        <f t="shared" si="5"/>
        <v/>
      </c>
      <c r="X32" s="37" t="str">
        <f t="shared" si="6"/>
        <v/>
      </c>
      <c r="Y32" s="22" t="str">
        <f t="shared" si="7"/>
        <v/>
      </c>
      <c r="Z32" s="31" t="str">
        <f>IF(Y32="","",IF(Y32&lt;Horarios!$B$35/24,0,Horarios!$B$35/24))</f>
        <v/>
      </c>
      <c r="AA32" s="31" t="str">
        <f t="shared" si="8"/>
        <v/>
      </c>
      <c r="AB32" s="36">
        <f>IF(N32="F","",VLOOKUP($B32,Tabla_Colaborador[],5,FALSE))</f>
        <v>7000</v>
      </c>
      <c r="AC32" s="38">
        <f t="shared" si="9"/>
        <v>225.81</v>
      </c>
      <c r="AD32" s="100" t="str">
        <f>IFERROR(ROUND(AC32*(1+Horarios!$D$35)*Z32,2),"")</f>
        <v/>
      </c>
      <c r="AE32" s="100" t="str">
        <f>IFERROR(ROUND(AC32*(1+Horarios!$D$36)*AA32,2),"")</f>
        <v/>
      </c>
      <c r="AF32" s="101" t="str">
        <f t="shared" si="10"/>
        <v/>
      </c>
      <c r="AG32" s="36" t="str">
        <f>IF(OR(N32="F",N32=""),"",IFERROR(IF(R32="TJ",0,VLOOKUP(P32,Tabla_Tardanzas[],3,TRUE)),0))</f>
        <v/>
      </c>
      <c r="AH32" s="36" t="str">
        <f t="shared" si="11"/>
        <v/>
      </c>
      <c r="AI32" s="39" t="str">
        <f t="shared" si="12"/>
        <v/>
      </c>
      <c r="AJ32" s="40">
        <f t="shared" si="13"/>
        <v>0</v>
      </c>
    </row>
    <row r="33" spans="2:36" x14ac:dyDescent="0.3">
      <c r="B33" s="126" t="s">
        <v>91</v>
      </c>
      <c r="C33" s="9" t="str">
        <f>IFERROR(VLOOKUP($B33,Tabla_Colaborador[],COLUMN(B26),FALSE),"")</f>
        <v>Torres Salazar, Víctor</v>
      </c>
      <c r="D33" s="9" t="str">
        <f>IFERROR(VLOOKUP($B33,Tabla_Colaborador[],COLUMN(C26),FALSE),"")</f>
        <v>Salud Mental y Apoyo Psicosocial</v>
      </c>
      <c r="E33" s="9" t="str">
        <f>IFERROR(VLOOKUP($B33,Tabla_Colaborador[],COLUMN(D26),FALSE),"")</f>
        <v>Gestor Comunitario</v>
      </c>
      <c r="F33" s="132" t="s">
        <v>138</v>
      </c>
      <c r="G33" s="11">
        <f>IFERROR(VLOOKUP($F33,Tabla_Horario[],2,FALSE),"")</f>
        <v>0.33333333333333331</v>
      </c>
      <c r="H33" s="11">
        <f>IFERROR(VLOOKUP($F33,Tabla_Horario[],5,FALSE),"")</f>
        <v>4.1666666666666741E-2</v>
      </c>
      <c r="I33" s="11">
        <f>IFERROR(VLOOKUP($F33,Tabla_Horario[],6,FALSE),"")</f>
        <v>0.70833333333333337</v>
      </c>
      <c r="J33" s="10" t="str">
        <f>IFERROR(VLOOKUP($F33,Tabla_Horario[],7,FALSE),"")</f>
        <v>08:00 - 17:00</v>
      </c>
      <c r="K33" s="11">
        <f>IFERROR(VLOOKUP($F33,Tabla_Horario[],8,FALSE),"")</f>
        <v>0.33333333333333331</v>
      </c>
      <c r="L33" s="129"/>
      <c r="M33" s="129"/>
      <c r="N33" s="22" t="str">
        <f t="shared" si="1"/>
        <v/>
      </c>
      <c r="O33" s="130"/>
      <c r="P33" s="22" t="str">
        <f>IF(OR(N33="F",N33=""),"",IF(L33&gt;G33+Horarios!$D$4,L33-(G33+Horarios!$D$4),0))</f>
        <v/>
      </c>
      <c r="Q33" s="22" t="str">
        <f t="shared" si="2"/>
        <v/>
      </c>
      <c r="R33" s="131"/>
      <c r="S33" s="129"/>
      <c r="T33" s="129"/>
      <c r="U33" s="22" t="str">
        <f t="shared" si="3"/>
        <v/>
      </c>
      <c r="V33" s="22" t="str">
        <f t="shared" si="4"/>
        <v/>
      </c>
      <c r="W33" s="31" t="str">
        <f t="shared" si="5"/>
        <v/>
      </c>
      <c r="X33" s="37" t="str">
        <f t="shared" si="6"/>
        <v/>
      </c>
      <c r="Y33" s="22" t="str">
        <f t="shared" si="7"/>
        <v/>
      </c>
      <c r="Z33" s="31" t="str">
        <f>IF(Y33="","",IF(Y33&lt;Horarios!$B$35/24,0,Horarios!$B$35/24))</f>
        <v/>
      </c>
      <c r="AA33" s="31" t="str">
        <f t="shared" si="8"/>
        <v/>
      </c>
      <c r="AB33" s="36">
        <f>IF(N33="F","",VLOOKUP($B33,Tabla_Colaborador[],5,FALSE))</f>
        <v>8100</v>
      </c>
      <c r="AC33" s="38">
        <f t="shared" si="9"/>
        <v>261.29000000000002</v>
      </c>
      <c r="AD33" s="100" t="str">
        <f>IFERROR(ROUND(AC33*(1+Horarios!$D$35)*Z33,2),"")</f>
        <v/>
      </c>
      <c r="AE33" s="100" t="str">
        <f>IFERROR(ROUND(AC33*(1+Horarios!$D$36)*AA33,2),"")</f>
        <v/>
      </c>
      <c r="AF33" s="101" t="str">
        <f t="shared" si="10"/>
        <v/>
      </c>
      <c r="AG33" s="36" t="str">
        <f>IF(OR(N33="F",N33=""),"",IFERROR(IF(R33="TJ",0,VLOOKUP(P33,Tabla_Tardanzas[],3,TRUE)),0))</f>
        <v/>
      </c>
      <c r="AH33" s="36" t="str">
        <f t="shared" si="11"/>
        <v/>
      </c>
      <c r="AI33" s="39" t="str">
        <f t="shared" si="12"/>
        <v/>
      </c>
      <c r="AJ33" s="40">
        <f t="shared" si="13"/>
        <v>0</v>
      </c>
    </row>
    <row r="34" spans="2:36" x14ac:dyDescent="0.3">
      <c r="B34" s="126" t="s">
        <v>84</v>
      </c>
      <c r="C34" s="9" t="str">
        <f>IFERROR(VLOOKUP($B34,Tabla_Colaborador[],COLUMN(B27),FALSE),"")</f>
        <v>Velasco Hernández, Miguel</v>
      </c>
      <c r="D34" s="9" t="str">
        <f>IFERROR(VLOOKUP($B34,Tabla_Colaborador[],COLUMN(C27),FALSE),"")</f>
        <v>Seguridad y Salud</v>
      </c>
      <c r="E34" s="9" t="str">
        <f>IFERROR(VLOOKUP($B34,Tabla_Colaborador[],COLUMN(D27),FALSE),"")</f>
        <v>Oficial Técnico de Seguridad</v>
      </c>
      <c r="F34" s="132" t="s">
        <v>140</v>
      </c>
      <c r="G34" s="11">
        <f>IFERROR(VLOOKUP($F34,Tabla_Horario[],2,FALSE),"")</f>
        <v>0.25</v>
      </c>
      <c r="H34" s="11">
        <f>IFERROR(VLOOKUP($F34,Tabla_Horario[],5,FALSE),"")</f>
        <v>4.166666666666663E-2</v>
      </c>
      <c r="I34" s="11">
        <f>IFERROR(VLOOKUP($F34,Tabla_Horario[],6,FALSE),"")</f>
        <v>0.625</v>
      </c>
      <c r="J34" s="10" t="str">
        <f>IFERROR(VLOOKUP($F34,Tabla_Horario[],7,FALSE),"")</f>
        <v>06:00 - 15:00</v>
      </c>
      <c r="K34" s="11">
        <f>IFERROR(VLOOKUP($F34,Tabla_Horario[],8,FALSE),"")</f>
        <v>0.33333333333333337</v>
      </c>
      <c r="L34" s="129"/>
      <c r="M34" s="129"/>
      <c r="N34" s="22" t="str">
        <f t="shared" si="1"/>
        <v/>
      </c>
      <c r="O34" s="130"/>
      <c r="P34" s="22" t="str">
        <f>IF(OR(N34="F",N34=""),"",IF(L34&gt;G34+Horarios!$D$4,L34-(G34+Horarios!$D$4),0))</f>
        <v/>
      </c>
      <c r="Q34" s="22" t="str">
        <f t="shared" si="2"/>
        <v/>
      </c>
      <c r="R34" s="131"/>
      <c r="S34" s="129"/>
      <c r="T34" s="129"/>
      <c r="U34" s="22" t="str">
        <f t="shared" si="3"/>
        <v/>
      </c>
      <c r="V34" s="22" t="str">
        <f t="shared" si="4"/>
        <v/>
      </c>
      <c r="W34" s="31" t="str">
        <f t="shared" si="5"/>
        <v/>
      </c>
      <c r="X34" s="37" t="str">
        <f t="shared" si="6"/>
        <v/>
      </c>
      <c r="Y34" s="22" t="str">
        <f t="shared" si="7"/>
        <v/>
      </c>
      <c r="Z34" s="31" t="str">
        <f>IF(Y34="","",IF(Y34&lt;Horarios!$B$35/24,0,Horarios!$B$35/24))</f>
        <v/>
      </c>
      <c r="AA34" s="31" t="str">
        <f t="shared" si="8"/>
        <v/>
      </c>
      <c r="AB34" s="36">
        <f>IF(N34="F","",VLOOKUP($B34,Tabla_Colaborador[],5,FALSE))</f>
        <v>6300</v>
      </c>
      <c r="AC34" s="38">
        <f t="shared" si="9"/>
        <v>203.23</v>
      </c>
      <c r="AD34" s="100" t="str">
        <f>IFERROR(ROUND(AC34*(1+Horarios!$D$35)*Z34,2),"")</f>
        <v/>
      </c>
      <c r="AE34" s="100" t="str">
        <f>IFERROR(ROUND(AC34*(1+Horarios!$D$36)*AA34,2),"")</f>
        <v/>
      </c>
      <c r="AF34" s="101" t="str">
        <f t="shared" si="10"/>
        <v/>
      </c>
      <c r="AG34" s="36" t="str">
        <f>IF(OR(N34="F",N34=""),"",IFERROR(IF(R34="TJ",0,VLOOKUP(P34,Tabla_Tardanzas[],3,TRUE)),0))</f>
        <v/>
      </c>
      <c r="AH34" s="36" t="str">
        <f t="shared" si="11"/>
        <v/>
      </c>
      <c r="AI34" s="39" t="str">
        <f t="shared" si="12"/>
        <v/>
      </c>
      <c r="AJ34" s="40">
        <f t="shared" si="13"/>
        <v>0</v>
      </c>
    </row>
    <row r="35" spans="2:36" x14ac:dyDescent="0.3">
      <c r="B35" s="126" t="s">
        <v>99</v>
      </c>
      <c r="C35" s="9" t="str">
        <f>IFERROR(VLOOKUP($B35,Tabla_Colaborador[],COLUMN(B28),FALSE),"")</f>
        <v>Hernández Estrada, Ricardo</v>
      </c>
      <c r="D35" s="9" t="str">
        <f>IFERROR(VLOOKUP($B35,Tabla_Colaborador[],COLUMN(C28),FALSE),"")</f>
        <v>Tecnologías de la Información</v>
      </c>
      <c r="E35" s="9" t="str">
        <f>IFERROR(VLOOKUP($B35,Tabla_Colaborador[],COLUMN(D28),FALSE),"")</f>
        <v>Desarrollador Web</v>
      </c>
      <c r="F35" s="132" t="s">
        <v>138</v>
      </c>
      <c r="G35" s="11">
        <f>IFERROR(VLOOKUP($F35,Tabla_Horario[],2,FALSE),"")</f>
        <v>0.33333333333333331</v>
      </c>
      <c r="H35" s="11">
        <f>IFERROR(VLOOKUP($F35,Tabla_Horario[],5,FALSE),"")</f>
        <v>4.1666666666666741E-2</v>
      </c>
      <c r="I35" s="11">
        <f>IFERROR(VLOOKUP($F35,Tabla_Horario[],6,FALSE),"")</f>
        <v>0.70833333333333337</v>
      </c>
      <c r="J35" s="10" t="str">
        <f>IFERROR(VLOOKUP($F35,Tabla_Horario[],7,FALSE),"")</f>
        <v>08:00 - 17:00</v>
      </c>
      <c r="K35" s="11">
        <f>IFERROR(VLOOKUP($F35,Tabla_Horario[],8,FALSE),"")</f>
        <v>0.33333333333333331</v>
      </c>
      <c r="L35" s="129"/>
      <c r="M35" s="129"/>
      <c r="N35" s="22" t="str">
        <f t="shared" si="1"/>
        <v/>
      </c>
      <c r="O35" s="130"/>
      <c r="P35" s="22" t="str">
        <f>IF(OR(N35="F",N35=""),"",IF(L35&gt;G35+Horarios!$D$4,L35-(G35+Horarios!$D$4),0))</f>
        <v/>
      </c>
      <c r="Q35" s="22" t="str">
        <f t="shared" si="2"/>
        <v/>
      </c>
      <c r="R35" s="131"/>
      <c r="S35" s="129"/>
      <c r="T35" s="129"/>
      <c r="U35" s="22" t="str">
        <f t="shared" si="3"/>
        <v/>
      </c>
      <c r="V35" s="22" t="str">
        <f t="shared" si="4"/>
        <v/>
      </c>
      <c r="W35" s="31" t="str">
        <f t="shared" si="5"/>
        <v/>
      </c>
      <c r="X35" s="37" t="str">
        <f t="shared" si="6"/>
        <v/>
      </c>
      <c r="Y35" s="22" t="str">
        <f t="shared" si="7"/>
        <v/>
      </c>
      <c r="Z35" s="31" t="str">
        <f>IF(Y35="","",IF(Y35&lt;Horarios!$B$35/24,0,Horarios!$B$35/24))</f>
        <v/>
      </c>
      <c r="AA35" s="31" t="str">
        <f t="shared" si="8"/>
        <v/>
      </c>
      <c r="AB35" s="36">
        <f>IF(N35="F","",VLOOKUP($B35,Tabla_Colaborador[],5,FALSE))</f>
        <v>6400</v>
      </c>
      <c r="AC35" s="38">
        <f t="shared" si="9"/>
        <v>206.45</v>
      </c>
      <c r="AD35" s="100" t="str">
        <f>IFERROR(ROUND(AC35*(1+Horarios!$D$35)*Z35,2),"")</f>
        <v/>
      </c>
      <c r="AE35" s="100" t="str">
        <f>IFERROR(ROUND(AC35*(1+Horarios!$D$36)*AA35,2),"")</f>
        <v/>
      </c>
      <c r="AF35" s="101" t="str">
        <f t="shared" si="10"/>
        <v/>
      </c>
      <c r="AG35" s="36" t="str">
        <f>IF(OR(N35="F",N35=""),"",IFERROR(IF(R35="TJ",0,VLOOKUP(P35,Tabla_Tardanzas[],3,TRUE)),0))</f>
        <v/>
      </c>
      <c r="AH35" s="36" t="str">
        <f t="shared" si="11"/>
        <v/>
      </c>
      <c r="AI35" s="39" t="str">
        <f t="shared" si="12"/>
        <v/>
      </c>
      <c r="AJ35" s="40">
        <f t="shared" si="13"/>
        <v>0</v>
      </c>
    </row>
    <row r="36" spans="2:36" x14ac:dyDescent="0.3">
      <c r="B36" s="126" t="s">
        <v>100</v>
      </c>
      <c r="C36" s="9" t="str">
        <f>IFERROR(VLOOKUP($B36,Tabla_Colaborador[],COLUMN(B29),FALSE),"")</f>
        <v>Moreno Valdez, Fernando</v>
      </c>
      <c r="D36" s="9" t="str">
        <f>IFERROR(VLOOKUP($B36,Tabla_Colaborador[],COLUMN(C29),FALSE),"")</f>
        <v>Tecnologías de la Información</v>
      </c>
      <c r="E36" s="9" t="str">
        <f>IFERROR(VLOOKUP($B36,Tabla_Colaborador[],COLUMN(D29),FALSE),"")</f>
        <v>Analista de Datos</v>
      </c>
      <c r="F36" s="132" t="s">
        <v>138</v>
      </c>
      <c r="G36" s="11">
        <f>IFERROR(VLOOKUP($F36,Tabla_Horario[],2,FALSE),"")</f>
        <v>0.33333333333333331</v>
      </c>
      <c r="H36" s="11">
        <f>IFERROR(VLOOKUP($F36,Tabla_Horario[],5,FALSE),"")</f>
        <v>4.1666666666666741E-2</v>
      </c>
      <c r="I36" s="11">
        <f>IFERROR(VLOOKUP($F36,Tabla_Horario[],6,FALSE),"")</f>
        <v>0.70833333333333337</v>
      </c>
      <c r="J36" s="10" t="str">
        <f>IFERROR(VLOOKUP($F36,Tabla_Horario[],7,FALSE),"")</f>
        <v>08:00 - 17:00</v>
      </c>
      <c r="K36" s="11">
        <f>IFERROR(VLOOKUP($F36,Tabla_Horario[],8,FALSE),"")</f>
        <v>0.33333333333333331</v>
      </c>
      <c r="L36" s="129"/>
      <c r="M36" s="129"/>
      <c r="N36" s="22" t="str">
        <f t="shared" si="1"/>
        <v/>
      </c>
      <c r="O36" s="130"/>
      <c r="P36" s="22" t="str">
        <f>IF(OR(N36="F",N36=""),"",IF(L36&gt;G36+Horarios!$D$4,L36-(G36+Horarios!$D$4),0))</f>
        <v/>
      </c>
      <c r="Q36" s="22" t="str">
        <f t="shared" si="2"/>
        <v/>
      </c>
      <c r="R36" s="131"/>
      <c r="S36" s="129"/>
      <c r="T36" s="129"/>
      <c r="U36" s="22" t="str">
        <f t="shared" si="3"/>
        <v/>
      </c>
      <c r="V36" s="22" t="str">
        <f t="shared" si="4"/>
        <v/>
      </c>
      <c r="W36" s="31" t="str">
        <f t="shared" si="5"/>
        <v/>
      </c>
      <c r="X36" s="37" t="str">
        <f t="shared" si="6"/>
        <v/>
      </c>
      <c r="Y36" s="22" t="str">
        <f t="shared" si="7"/>
        <v/>
      </c>
      <c r="Z36" s="31" t="str">
        <f>IF(Y36="","",IF(Y36&lt;Horarios!$B$35/24,0,Horarios!$B$35/24))</f>
        <v/>
      </c>
      <c r="AA36" s="31" t="str">
        <f t="shared" si="8"/>
        <v/>
      </c>
      <c r="AB36" s="36">
        <f>IF(N36="F","",VLOOKUP($B36,Tabla_Colaborador[],5,FALSE))</f>
        <v>8200</v>
      </c>
      <c r="AC36" s="38">
        <f t="shared" si="9"/>
        <v>264.52</v>
      </c>
      <c r="AD36" s="100" t="str">
        <f>IFERROR(ROUND(AC36*(1+Horarios!$D$35)*Z36,2),"")</f>
        <v/>
      </c>
      <c r="AE36" s="100" t="str">
        <f>IFERROR(ROUND(AC36*(1+Horarios!$D$36)*AA36,2),"")</f>
        <v/>
      </c>
      <c r="AF36" s="101" t="str">
        <f t="shared" si="10"/>
        <v/>
      </c>
      <c r="AG36" s="36" t="str">
        <f>IF(OR(N36="F",N36=""),"",IFERROR(IF(R36="TJ",0,VLOOKUP(P36,Tabla_Tardanzas[],3,TRUE)),0))</f>
        <v/>
      </c>
      <c r="AH36" s="36" t="str">
        <f t="shared" si="11"/>
        <v/>
      </c>
      <c r="AI36" s="39" t="str">
        <f t="shared" si="12"/>
        <v/>
      </c>
      <c r="AJ36" s="40">
        <f t="shared" si="13"/>
        <v>0</v>
      </c>
    </row>
    <row r="37" spans="2:36" x14ac:dyDescent="0.3">
      <c r="B37" s="126" t="s">
        <v>98</v>
      </c>
      <c r="C37" s="9" t="str">
        <f>IFERROR(VLOOKUP($B37,Tabla_Colaborador[],COLUMN(B30),FALSE),"")</f>
        <v>Reyes Castro, Laura</v>
      </c>
      <c r="D37" s="9" t="str">
        <f>IFERROR(VLOOKUP($B37,Tabla_Colaborador[],COLUMN(C30),FALSE),"")</f>
        <v>Tecnologías de la Información</v>
      </c>
      <c r="E37" s="9" t="str">
        <f>IFERROR(VLOOKUP($B37,Tabla_Colaborador[],COLUMN(D30),FALSE),"")</f>
        <v>Gerente de TI</v>
      </c>
      <c r="F37" s="132" t="s">
        <v>138</v>
      </c>
      <c r="G37" s="11">
        <f>IFERROR(VLOOKUP($F37,Tabla_Horario[],2,FALSE),"")</f>
        <v>0.33333333333333331</v>
      </c>
      <c r="H37" s="11">
        <f>IFERROR(VLOOKUP($F37,Tabla_Horario[],5,FALSE),"")</f>
        <v>4.1666666666666741E-2</v>
      </c>
      <c r="I37" s="11">
        <f>IFERROR(VLOOKUP($F37,Tabla_Horario[],6,FALSE),"")</f>
        <v>0.70833333333333337</v>
      </c>
      <c r="J37" s="10" t="str">
        <f>IFERROR(VLOOKUP($F37,Tabla_Horario[],7,FALSE),"")</f>
        <v>08:00 - 17:00</v>
      </c>
      <c r="K37" s="11">
        <f>IFERROR(VLOOKUP($F37,Tabla_Horario[],8,FALSE),"")</f>
        <v>0.33333333333333331</v>
      </c>
      <c r="L37" s="129"/>
      <c r="M37" s="129"/>
      <c r="N37" s="22" t="str">
        <f t="shared" si="1"/>
        <v/>
      </c>
      <c r="O37" s="130"/>
      <c r="P37" s="22" t="str">
        <f>IF(OR(N37="F",N37=""),"",IF(L37&gt;G37+Horarios!$D$4,L37-(G37+Horarios!$D$4),0))</f>
        <v/>
      </c>
      <c r="Q37" s="22" t="str">
        <f t="shared" si="2"/>
        <v/>
      </c>
      <c r="R37" s="131"/>
      <c r="S37" s="129"/>
      <c r="T37" s="129"/>
      <c r="U37" s="22" t="str">
        <f t="shared" si="3"/>
        <v/>
      </c>
      <c r="V37" s="22" t="str">
        <f t="shared" si="4"/>
        <v/>
      </c>
      <c r="W37" s="31" t="str">
        <f t="shared" si="5"/>
        <v/>
      </c>
      <c r="X37" s="37" t="str">
        <f t="shared" si="6"/>
        <v/>
      </c>
      <c r="Y37" s="22" t="str">
        <f t="shared" si="7"/>
        <v/>
      </c>
      <c r="Z37" s="31" t="str">
        <f>IF(Y37="","",IF(Y37&lt;Horarios!$B$35/24,0,Horarios!$B$35/24))</f>
        <v/>
      </c>
      <c r="AA37" s="31" t="str">
        <f t="shared" si="8"/>
        <v/>
      </c>
      <c r="AB37" s="36">
        <f>IF(N37="F","",VLOOKUP($B37,Tabla_Colaborador[],5,FALSE))</f>
        <v>9700</v>
      </c>
      <c r="AC37" s="38">
        <f t="shared" si="9"/>
        <v>312.89999999999998</v>
      </c>
      <c r="AD37" s="100" t="str">
        <f>IFERROR(ROUND(AC37*(1+Horarios!$D$35)*Z37,2),"")</f>
        <v/>
      </c>
      <c r="AE37" s="100" t="str">
        <f>IFERROR(ROUND(AC37*(1+Horarios!$D$36)*AA37,2),"")</f>
        <v/>
      </c>
      <c r="AF37" s="101" t="str">
        <f t="shared" si="10"/>
        <v/>
      </c>
      <c r="AG37" s="36" t="str">
        <f>IF(OR(N37="F",N37=""),"",IFERROR(IF(R37="TJ",0,VLOOKUP(P37,Tabla_Tardanzas[],3,TRUE)),0))</f>
        <v/>
      </c>
      <c r="AH37" s="36" t="str">
        <f t="shared" si="11"/>
        <v/>
      </c>
      <c r="AI37" s="39" t="str">
        <f t="shared" si="12"/>
        <v/>
      </c>
      <c r="AJ37" s="40">
        <f t="shared" si="13"/>
        <v>0</v>
      </c>
    </row>
  </sheetData>
  <mergeCells count="9">
    <mergeCell ref="V6:AA6"/>
    <mergeCell ref="AB6:AF6"/>
    <mergeCell ref="AG6:AI6"/>
    <mergeCell ref="B2:I4"/>
    <mergeCell ref="K4:L4"/>
    <mergeCell ref="F6:K6"/>
    <mergeCell ref="L6:O6"/>
    <mergeCell ref="P6:R6"/>
    <mergeCell ref="S6:U6"/>
  </mergeCells>
  <conditionalFormatting sqref="L8:Y8 L9:AJ37 AA8:AC8 AG8:AI8">
    <cfRule type="expression" dxfId="5" priority="6">
      <formula>$N8="F"</formula>
    </cfRule>
  </conditionalFormatting>
  <conditionalFormatting sqref="Q8:Q37">
    <cfRule type="cellIs" dxfId="4" priority="5" operator="equal">
      <formula>"T"</formula>
    </cfRule>
  </conditionalFormatting>
  <conditionalFormatting sqref="Z8">
    <cfRule type="expression" dxfId="3" priority="2">
      <formula>$N8="F"</formula>
    </cfRule>
  </conditionalFormatting>
  <conditionalFormatting sqref="AD8:AE8">
    <cfRule type="expression" dxfId="2" priority="1">
      <formula>$N8="F"</formula>
    </cfRule>
  </conditionalFormatting>
  <conditionalFormatting sqref="AF8">
    <cfRule type="expression" dxfId="1" priority="4">
      <formula>$N8="F"</formula>
    </cfRule>
  </conditionalFormatting>
  <conditionalFormatting sqref="AJ8">
    <cfRule type="expression" dxfId="0" priority="3">
      <formula>$N8="F"</formula>
    </cfRule>
  </conditionalFormatting>
  <dataValidations count="3">
    <dataValidation type="list" allowBlank="1" showInputMessage="1" showErrorMessage="1" errorTitle="ERROR" error="SOLO COLOCAR LAS FECHAS DE LA LISTA" sqref="K4:L4" xr:uid="{C1C08C96-18F1-4180-86E6-6B2BAB92B674}">
      <formula1>Fechas</formula1>
    </dataValidation>
    <dataValidation type="list" errorStyle="warning" allowBlank="1" showInputMessage="1" showErrorMessage="1" errorTitle="ADVERTENCIA" error="¿ESTÁ SEGURO DE COLOCAR UN AÑO FUERA DEL RANGO DE LA LISTA?" sqref="L2" xr:uid="{904D5226-ECFD-4148-B7E9-3E2CBD544CF0}">
      <formula1>Anios</formula1>
    </dataValidation>
    <dataValidation type="list" allowBlank="1" showInputMessage="1" showErrorMessage="1" errorTitle="ERROR" error="SOLO COLOCAR LOS MESES DE LA LISTA" sqref="K2" xr:uid="{0BAA48F6-BE41-4F3D-9D30-214F8B0D00CB}">
      <formula1>Meses</formula1>
    </dataValidation>
  </dataValidations>
  <pageMargins left="0.7" right="0.7" top="0.75" bottom="0.75" header="0.3" footer="0.3"/>
  <pageSetup orientation="portrait" r:id="rId1"/>
  <ignoredErrors>
    <ignoredError sqref="O8:O37 R8:R37" listDataValidation="1"/>
  </ignoredErrors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ERROR" error="SOLO COLOCAR LOS CÓDIGOS DE LOS COLABORADORES" xr:uid="{E5894887-A745-4510-B846-B168726555A3}">
          <x14:formula1>
            <xm:f>OFFSET(Colaboradores!$B$5,0,0,COUNTA(Colaboradores!$B$5:$B$5000))</xm:f>
          </x14:formula1>
          <xm:sqref>B8:B37</xm:sqref>
        </x14:dataValidation>
        <x14:dataValidation type="list" allowBlank="1" showInputMessage="1" showErrorMessage="1" errorTitle="ERROR" error="SOLO COLOCAR LOS CÓDIGOS DE HORARIOS DE LA LISTA" xr:uid="{76B1E274-D9EB-4A55-86B1-EA4D6310D755}">
          <x14:formula1>
            <xm:f>OFFSET(Horarios!$B$8,0,0,COUNTA(Horarios!$B$8:$B$18))</xm:f>
          </x14:formula1>
          <xm:sqref>F8:F37</xm:sqref>
        </x14:dataValidation>
        <x14:dataValidation type="list" showInputMessage="1" showErrorMessage="1" errorTitle="ERROR" error="SOLO COLOCAR LOS TIPOS DE TARDANZAS DE LA LISTA, PARA TIPO DE PUNTUALIDAD &quot;P&quot; NO SE COLOCA NADA." xr:uid="{A3DE2535-C938-443F-BB86-88B57C20F156}">
          <x14:formula1>
            <xm:f>OFFSET(Horarios!$K$27,0,0,COUNTIF(Horarios!$K$27:$K$28,$Q8&amp;"*"))</xm:f>
          </x14:formula1>
          <xm:sqref>R8:R37</xm:sqref>
        </x14:dataValidation>
        <x14:dataValidation type="list" showInputMessage="1" showErrorMessage="1" errorTitle="ERROR" error="SOLO COLOCAR LOS TIPOS DE FALTAS DE LA LISTA, PARA TIPO DE ASISTENCIA &quot;A&quot; NO SE COLOCA NADA." xr:uid="{B2FF6676-76DE-4143-9EC4-693F3650142E}">
          <x14:formula1>
            <xm:f>OFFSET(Horarios!$K$9,0,0,COUNTIF(Horarios!$K$9:$K$16,$N8&amp;"*"))</xm:f>
          </x14:formula1>
          <xm:sqref>O8:O37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Colaboradores</vt:lpstr>
      <vt:lpstr>Horarios</vt:lpstr>
      <vt:lpstr>Resumen Asist Diario</vt:lpstr>
      <vt:lpstr>Resumen Asist Colab</vt:lpstr>
      <vt:lpstr>Consulta Colab</vt:lpstr>
      <vt:lpstr>Plantilla</vt:lpstr>
      <vt:lpstr>Anios</vt:lpstr>
      <vt:lpstr>Meses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2023-02-18T21:16:25Z</dcterms:created>
  <dcterms:modified xsi:type="dcterms:W3CDTF">2025-10-13T03:50:05Z</dcterms:modified>
</cp:coreProperties>
</file>