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trlProps/ctrlProp2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25709957-F8FB-457A-B97B-DBEC1BAD3B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quipos" sheetId="10" r:id="rId1"/>
    <sheet name="Programa" sheetId="9" r:id="rId2"/>
    <sheet name="Informe" sheetId="12" r:id="rId3"/>
    <sheet name="Velocimetros" sheetId="11" r:id="rId4"/>
    <sheet name="Calculos Semana" sheetId="14" r:id="rId5"/>
  </sheets>
  <definedNames>
    <definedName name="Lista_codigos" localSheetId="4">OFFSET(Equipos!$B$5,0,0,COUNTA(Tabla_Equipos[Código]))</definedName>
    <definedName name="Lista_codigos">OFFSET(Velocimetros!$N$4,0,0,COUNTA(Velocimetros!$N$4:$N$1000)-COUNTIF(Velocimetros!$N$4:$N$1000,NA()))</definedName>
    <definedName name="Responsable">Equipos!$C$5:$C$23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1" l="1" a="1"/>
  <c r="N6" i="11" s="1"/>
  <c r="N165" i="11" l="1"/>
  <c r="N133" i="11"/>
  <c r="N85" i="11"/>
  <c r="N53" i="11"/>
  <c r="N21" i="11"/>
  <c r="N180" i="11"/>
  <c r="N148" i="11"/>
  <c r="N108" i="11"/>
  <c r="N84" i="11"/>
  <c r="N60" i="11"/>
  <c r="N36" i="11"/>
  <c r="N28" i="11"/>
  <c r="N20" i="11"/>
  <c r="N12" i="11"/>
  <c r="N195" i="11"/>
  <c r="N187" i="11"/>
  <c r="N179" i="11"/>
  <c r="N171" i="11"/>
  <c r="N163" i="11"/>
  <c r="N155" i="11"/>
  <c r="N147" i="11"/>
  <c r="N139" i="11"/>
  <c r="N131" i="11"/>
  <c r="N123" i="11"/>
  <c r="N115" i="11"/>
  <c r="N107" i="11"/>
  <c r="N99" i="11"/>
  <c r="N91" i="11"/>
  <c r="N83" i="11"/>
  <c r="N75" i="11"/>
  <c r="N67" i="11"/>
  <c r="N59" i="11"/>
  <c r="N51" i="11"/>
  <c r="N43" i="11"/>
  <c r="N35" i="11"/>
  <c r="N27" i="11"/>
  <c r="N19" i="11"/>
  <c r="N11" i="11"/>
  <c r="N173" i="11"/>
  <c r="N141" i="11"/>
  <c r="N101" i="11"/>
  <c r="N69" i="11"/>
  <c r="N13" i="11"/>
  <c r="N172" i="11"/>
  <c r="N132" i="11"/>
  <c r="N100" i="11"/>
  <c r="N68" i="11"/>
  <c r="N186" i="11"/>
  <c r="N170" i="11"/>
  <c r="N162" i="11"/>
  <c r="N154" i="11"/>
  <c r="N146" i="11"/>
  <c r="N138" i="11"/>
  <c r="N130" i="11"/>
  <c r="N122" i="11"/>
  <c r="N114" i="11"/>
  <c r="N106" i="11"/>
  <c r="N98" i="11"/>
  <c r="N90" i="11"/>
  <c r="N82" i="11"/>
  <c r="N74" i="11"/>
  <c r="N66" i="11"/>
  <c r="N58" i="11"/>
  <c r="N50" i="11"/>
  <c r="N42" i="11"/>
  <c r="N34" i="11"/>
  <c r="N26" i="11"/>
  <c r="N18" i="11"/>
  <c r="N10" i="11"/>
  <c r="N189" i="11"/>
  <c r="N157" i="11"/>
  <c r="N125" i="11"/>
  <c r="N93" i="11"/>
  <c r="N45" i="11"/>
  <c r="N5" i="11"/>
  <c r="N164" i="11"/>
  <c r="N124" i="11"/>
  <c r="N44" i="11"/>
  <c r="N201" i="11"/>
  <c r="N177" i="11"/>
  <c r="N161" i="11"/>
  <c r="N145" i="11"/>
  <c r="N129" i="11"/>
  <c r="N105" i="11"/>
  <c r="N89" i="11"/>
  <c r="N73" i="11"/>
  <c r="N49" i="11"/>
  <c r="N33" i="11"/>
  <c r="N9" i="11"/>
  <c r="N200" i="11"/>
  <c r="N192" i="11"/>
  <c r="N184" i="11"/>
  <c r="N176" i="11"/>
  <c r="N168" i="11"/>
  <c r="N160" i="11"/>
  <c r="N152" i="11"/>
  <c r="N144" i="11"/>
  <c r="N136" i="11"/>
  <c r="N128" i="11"/>
  <c r="N120" i="11"/>
  <c r="N112" i="11"/>
  <c r="N104" i="11"/>
  <c r="N96" i="11"/>
  <c r="N88" i="11"/>
  <c r="N80" i="11"/>
  <c r="N72" i="11"/>
  <c r="N64" i="11"/>
  <c r="N56" i="11"/>
  <c r="N48" i="11"/>
  <c r="N40" i="11"/>
  <c r="N32" i="11"/>
  <c r="N24" i="11"/>
  <c r="N16" i="11"/>
  <c r="N8" i="11"/>
  <c r="N181" i="11"/>
  <c r="N117" i="11"/>
  <c r="N77" i="11"/>
  <c r="N37" i="11"/>
  <c r="N196" i="11"/>
  <c r="N156" i="11"/>
  <c r="N116" i="11"/>
  <c r="N76" i="11"/>
  <c r="N178" i="11"/>
  <c r="N185" i="11"/>
  <c r="N153" i="11"/>
  <c r="N121" i="11"/>
  <c r="N81" i="11"/>
  <c r="N65" i="11"/>
  <c r="N41" i="11"/>
  <c r="N17" i="11"/>
  <c r="N199" i="11"/>
  <c r="N191" i="11"/>
  <c r="N183" i="11"/>
  <c r="N175" i="11"/>
  <c r="N167" i="11"/>
  <c r="N159" i="11"/>
  <c r="N151" i="11"/>
  <c r="N143" i="11"/>
  <c r="N135" i="11"/>
  <c r="N127" i="11"/>
  <c r="N119" i="11"/>
  <c r="N111" i="11"/>
  <c r="N103" i="11"/>
  <c r="N95" i="11"/>
  <c r="N87" i="11"/>
  <c r="N79" i="11"/>
  <c r="N71" i="11"/>
  <c r="N63" i="11"/>
  <c r="N55" i="11"/>
  <c r="N47" i="11"/>
  <c r="N39" i="11"/>
  <c r="N31" i="11"/>
  <c r="N23" i="11"/>
  <c r="N15" i="11"/>
  <c r="N7" i="11"/>
  <c r="N197" i="11"/>
  <c r="N149" i="11"/>
  <c r="N109" i="11"/>
  <c r="N61" i="11"/>
  <c r="N29" i="11"/>
  <c r="N188" i="11"/>
  <c r="N140" i="11"/>
  <c r="N92" i="11"/>
  <c r="N52" i="11"/>
  <c r="N194" i="11"/>
  <c r="N193" i="11"/>
  <c r="N169" i="11"/>
  <c r="N137" i="11"/>
  <c r="N113" i="11"/>
  <c r="N97" i="11"/>
  <c r="N57" i="11"/>
  <c r="N25" i="11"/>
  <c r="N198" i="11"/>
  <c r="N190" i="11"/>
  <c r="N182" i="11"/>
  <c r="N174" i="11"/>
  <c r="N166" i="11"/>
  <c r="N158" i="11"/>
  <c r="N150" i="11"/>
  <c r="N142" i="11"/>
  <c r="N134" i="11"/>
  <c r="N126" i="11"/>
  <c r="N118" i="11"/>
  <c r="N110" i="11"/>
  <c r="N102" i="11"/>
  <c r="N94" i="11"/>
  <c r="N86" i="11"/>
  <c r="N78" i="11"/>
  <c r="N70" i="11"/>
  <c r="N62" i="11"/>
  <c r="N54" i="11"/>
  <c r="N46" i="11"/>
  <c r="N38" i="11"/>
  <c r="N30" i="11"/>
  <c r="N22" i="11"/>
  <c r="N14" i="11"/>
  <c r="W4" i="9"/>
  <c r="O9" i="12"/>
  <c r="N9" i="12"/>
  <c r="M9" i="12"/>
  <c r="L9" i="12"/>
  <c r="K9" i="12"/>
  <c r="J9" i="12"/>
  <c r="I9" i="12"/>
  <c r="H9" i="12"/>
  <c r="G9" i="12"/>
  <c r="F9" i="12"/>
  <c r="B4" i="12"/>
  <c r="C2" i="14"/>
  <c r="I7" i="11"/>
  <c r="I8" i="11"/>
  <c r="L8" i="11"/>
  <c r="L7" i="11"/>
  <c r="F8" i="11"/>
  <c r="F7" i="11"/>
  <c r="C8" i="11"/>
  <c r="C7" i="11"/>
  <c r="A11" i="12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B3" i="9"/>
  <c r="I9" i="11" l="1"/>
  <c r="L9" i="11"/>
  <c r="A12" i="12" a="1"/>
  <c r="A12" i="12" s="1"/>
  <c r="F9" i="11"/>
  <c r="C9" i="11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S9" i="9" l="1"/>
  <c r="S7" i="9" s="1"/>
  <c r="S6" i="9" l="1"/>
  <c r="T6" i="9" s="1"/>
  <c r="U6" i="9" s="1"/>
  <c r="V6" i="9" s="1"/>
  <c r="W6" i="9" s="1"/>
  <c r="X6" i="9" s="1"/>
  <c r="Y6" i="9" s="1"/>
  <c r="D4" i="14"/>
  <c r="D6" i="14"/>
  <c r="D5" i="14"/>
  <c r="I33" i="9" a="1"/>
  <c r="I33" i="9" s="1"/>
  <c r="K33" i="9" s="1"/>
  <c r="I41" i="9" a="1"/>
  <c r="I41" i="9" s="1"/>
  <c r="L41" i="9" s="1"/>
  <c r="I25" i="9" a="1"/>
  <c r="I25" i="9" s="1"/>
  <c r="L25" i="9" s="1"/>
  <c r="I49" i="9" a="1"/>
  <c r="I49" i="9" s="1"/>
  <c r="L49" i="9" s="1"/>
  <c r="I57" i="9" a="1"/>
  <c r="I57" i="9" s="1"/>
  <c r="L57" i="9" s="1"/>
  <c r="I65" i="9" a="1"/>
  <c r="I65" i="9" s="1"/>
  <c r="L65" i="9" s="1"/>
  <c r="I73" i="9" a="1"/>
  <c r="I73" i="9" s="1"/>
  <c r="L73" i="9" s="1"/>
  <c r="I81" i="9" a="1"/>
  <c r="I81" i="9" s="1"/>
  <c r="K81" i="9" s="1"/>
  <c r="I29" i="9" a="1"/>
  <c r="I29" i="9" s="1"/>
  <c r="L29" i="9" s="1"/>
  <c r="I37" i="9" a="1"/>
  <c r="I37" i="9" s="1"/>
  <c r="M37" i="9" s="1"/>
  <c r="I45" i="9" a="1"/>
  <c r="I45" i="9" s="1"/>
  <c r="K45" i="9" s="1"/>
  <c r="I53" i="9" a="1"/>
  <c r="I53" i="9" s="1"/>
  <c r="L53" i="9" s="1"/>
  <c r="I61" i="9" a="1"/>
  <c r="I61" i="9" s="1"/>
  <c r="L61" i="9" s="1"/>
  <c r="I69" i="9" a="1"/>
  <c r="I69" i="9" s="1"/>
  <c r="K69" i="9" s="1"/>
  <c r="I77" i="9" a="1"/>
  <c r="I77" i="9" s="1"/>
  <c r="L77" i="9" s="1"/>
  <c r="I85" i="9" a="1"/>
  <c r="I85" i="9" s="1"/>
  <c r="K85" i="9" s="1"/>
  <c r="I93" i="9" a="1"/>
  <c r="I93" i="9" s="1"/>
  <c r="L93" i="9" s="1"/>
  <c r="I30" i="9" a="1"/>
  <c r="I30" i="9" s="1"/>
  <c r="L30" i="9" s="1"/>
  <c r="I38" i="9" a="1"/>
  <c r="I38" i="9" s="1"/>
  <c r="J38" i="9" s="1"/>
  <c r="I46" i="9" a="1"/>
  <c r="I46" i="9" s="1"/>
  <c r="K46" i="9" s="1"/>
  <c r="I54" i="9" a="1"/>
  <c r="I54" i="9" s="1"/>
  <c r="J54" i="9" s="1"/>
  <c r="I62" i="9" a="1"/>
  <c r="I62" i="9" s="1"/>
  <c r="J62" i="9" s="1"/>
  <c r="I70" i="9" a="1"/>
  <c r="I70" i="9" s="1"/>
  <c r="L70" i="9" s="1"/>
  <c r="I78" i="9" a="1"/>
  <c r="I78" i="9" s="1"/>
  <c r="J78" i="9" s="1"/>
  <c r="I86" i="9" a="1"/>
  <c r="I86" i="9" s="1"/>
  <c r="L86" i="9" s="1"/>
  <c r="I94" i="9" a="1"/>
  <c r="I94" i="9" s="1"/>
  <c r="L94" i="9" s="1"/>
  <c r="I31" i="9" a="1"/>
  <c r="I31" i="9" s="1"/>
  <c r="K31" i="9" s="1"/>
  <c r="I39" i="9" a="1"/>
  <c r="I39" i="9" s="1"/>
  <c r="J39" i="9" s="1"/>
  <c r="I47" i="9" a="1"/>
  <c r="I47" i="9" s="1"/>
  <c r="M47" i="9" s="1"/>
  <c r="I55" i="9" a="1"/>
  <c r="I55" i="9" s="1"/>
  <c r="M55" i="9" s="1"/>
  <c r="I63" i="9" a="1"/>
  <c r="I63" i="9" s="1"/>
  <c r="K63" i="9" s="1"/>
  <c r="I71" i="9" a="1"/>
  <c r="I71" i="9" s="1"/>
  <c r="M71" i="9" s="1"/>
  <c r="I79" i="9" a="1"/>
  <c r="I79" i="9" s="1"/>
  <c r="M79" i="9" s="1"/>
  <c r="I87" i="9" a="1"/>
  <c r="I87" i="9" s="1"/>
  <c r="M87" i="9" s="1"/>
  <c r="I95" i="9" a="1"/>
  <c r="I95" i="9" s="1"/>
  <c r="K95" i="9" s="1"/>
  <c r="I24" i="9" a="1"/>
  <c r="I24" i="9" s="1"/>
  <c r="K24" i="9" s="1"/>
  <c r="I32" i="9" a="1"/>
  <c r="I32" i="9" s="1"/>
  <c r="J32" i="9" s="1"/>
  <c r="I40" i="9" a="1"/>
  <c r="I40" i="9" s="1"/>
  <c r="J40" i="9" s="1"/>
  <c r="I48" i="9" a="1"/>
  <c r="I48" i="9" s="1"/>
  <c r="M48" i="9" s="1"/>
  <c r="I56" i="9" a="1"/>
  <c r="I56" i="9" s="1"/>
  <c r="J56" i="9" s="1"/>
  <c r="I64" i="9" a="1"/>
  <c r="I64" i="9" s="1"/>
  <c r="J64" i="9" s="1"/>
  <c r="I72" i="9" a="1"/>
  <c r="I72" i="9" s="1"/>
  <c r="J72" i="9" s="1"/>
  <c r="I80" i="9" a="1"/>
  <c r="I80" i="9" s="1"/>
  <c r="M80" i="9" s="1"/>
  <c r="I88" i="9" a="1"/>
  <c r="I88" i="9" s="1"/>
  <c r="J88" i="9" s="1"/>
  <c r="I96" i="9" a="1"/>
  <c r="I96" i="9" s="1"/>
  <c r="J96" i="9" s="1"/>
  <c r="I89" i="9" a="1"/>
  <c r="I89" i="9" s="1"/>
  <c r="L89" i="9" s="1"/>
  <c r="I97" i="9" a="1"/>
  <c r="I97" i="9" s="1"/>
  <c r="K97" i="9" s="1"/>
  <c r="I26" i="9" a="1"/>
  <c r="I26" i="9" s="1"/>
  <c r="K26" i="9" s="1"/>
  <c r="I34" i="9" a="1"/>
  <c r="I34" i="9" s="1"/>
  <c r="K34" i="9" s="1"/>
  <c r="I42" i="9" a="1"/>
  <c r="I42" i="9" s="1"/>
  <c r="J42" i="9" s="1"/>
  <c r="I50" i="9" a="1"/>
  <c r="I50" i="9" s="1"/>
  <c r="L50" i="9" s="1"/>
  <c r="I58" i="9" a="1"/>
  <c r="I58" i="9" s="1"/>
  <c r="K58" i="9" s="1"/>
  <c r="I66" i="9" a="1"/>
  <c r="I66" i="9" s="1"/>
  <c r="K66" i="9" s="1"/>
  <c r="I74" i="9" a="1"/>
  <c r="I74" i="9" s="1"/>
  <c r="J74" i="9" s="1"/>
  <c r="I82" i="9" a="1"/>
  <c r="I82" i="9" s="1"/>
  <c r="L82" i="9" s="1"/>
  <c r="I90" i="9" a="1"/>
  <c r="I90" i="9" s="1"/>
  <c r="K90" i="9" s="1"/>
  <c r="I98" i="9" a="1"/>
  <c r="I98" i="9" s="1"/>
  <c r="K98" i="9" s="1"/>
  <c r="I27" i="9" a="1"/>
  <c r="I27" i="9" s="1"/>
  <c r="J27" i="9" s="1"/>
  <c r="I35" i="9" a="1"/>
  <c r="I35" i="9" s="1"/>
  <c r="M35" i="9" s="1"/>
  <c r="I43" i="9" a="1"/>
  <c r="I43" i="9" s="1"/>
  <c r="M43" i="9" s="1"/>
  <c r="I51" i="9" a="1"/>
  <c r="I51" i="9" s="1"/>
  <c r="K51" i="9" s="1"/>
  <c r="I59" i="9" a="1"/>
  <c r="I59" i="9" s="1"/>
  <c r="M59" i="9" s="1"/>
  <c r="I67" i="9" a="1"/>
  <c r="I67" i="9" s="1"/>
  <c r="L67" i="9" s="1"/>
  <c r="I75" i="9" a="1"/>
  <c r="I75" i="9" s="1"/>
  <c r="K75" i="9" s="1"/>
  <c r="I83" i="9" a="1"/>
  <c r="I83" i="9" s="1"/>
  <c r="K83" i="9" s="1"/>
  <c r="I91" i="9" a="1"/>
  <c r="I91" i="9" s="1"/>
  <c r="M91" i="9" s="1"/>
  <c r="I99" i="9" a="1"/>
  <c r="I99" i="9" s="1"/>
  <c r="M99" i="9" s="1"/>
  <c r="I28" i="9" a="1"/>
  <c r="I28" i="9" s="1"/>
  <c r="K28" i="9" s="1"/>
  <c r="I36" i="9" a="1"/>
  <c r="I36" i="9" s="1"/>
  <c r="K36" i="9" s="1"/>
  <c r="I44" i="9" a="1"/>
  <c r="I44" i="9" s="1"/>
  <c r="K44" i="9" s="1"/>
  <c r="I52" i="9" a="1"/>
  <c r="I52" i="9" s="1"/>
  <c r="L52" i="9" s="1"/>
  <c r="I60" i="9" a="1"/>
  <c r="I60" i="9" s="1"/>
  <c r="L60" i="9" s="1"/>
  <c r="I68" i="9" a="1"/>
  <c r="I68" i="9" s="1"/>
  <c r="K68" i="9" s="1"/>
  <c r="I76" i="9" a="1"/>
  <c r="I76" i="9" s="1"/>
  <c r="L76" i="9" s="1"/>
  <c r="I84" i="9" a="1"/>
  <c r="I84" i="9" s="1"/>
  <c r="M84" i="9" s="1"/>
  <c r="I92" i="9" a="1"/>
  <c r="I92" i="9" s="1"/>
  <c r="K92" i="9" s="1"/>
  <c r="I100" i="9" a="1"/>
  <c r="I100" i="9" s="1"/>
  <c r="K100" i="9" s="1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B4" i="9" l="1" a="1"/>
  <c r="B4" i="9" s="1"/>
  <c r="P72" i="9" a="1"/>
  <c r="P72" i="9" s="1"/>
  <c r="M33" i="9"/>
  <c r="L33" i="9"/>
  <c r="J81" i="9"/>
  <c r="J33" i="9"/>
  <c r="P33" i="9" s="1" a="1"/>
  <c r="P33" i="9" s="1"/>
  <c r="J25" i="9"/>
  <c r="K25" i="9"/>
  <c r="J79" i="9"/>
  <c r="K80" i="9"/>
  <c r="L44" i="9"/>
  <c r="L37" i="9"/>
  <c r="L39" i="9"/>
  <c r="P39" i="9" s="1" a="1"/>
  <c r="P39" i="9" s="1"/>
  <c r="J41" i="9"/>
  <c r="J95" i="9"/>
  <c r="M41" i="9"/>
  <c r="M46" i="9"/>
  <c r="K64" i="9"/>
  <c r="O64" i="9" s="1"/>
  <c r="K41" i="9"/>
  <c r="K87" i="9"/>
  <c r="M49" i="9"/>
  <c r="K60" i="9"/>
  <c r="K93" i="9"/>
  <c r="L54" i="9"/>
  <c r="P54" i="9" s="1" a="1"/>
  <c r="P54" i="9" s="1"/>
  <c r="K27" i="9"/>
  <c r="O27" i="9" s="1"/>
  <c r="M39" i="9"/>
  <c r="J50" i="9"/>
  <c r="J60" i="9"/>
  <c r="L75" i="9"/>
  <c r="J49" i="9"/>
  <c r="J31" i="9"/>
  <c r="J70" i="9"/>
  <c r="M60" i="9"/>
  <c r="M75" i="9"/>
  <c r="K49" i="9"/>
  <c r="K88" i="9"/>
  <c r="O88" i="9" s="1"/>
  <c r="K62" i="9"/>
  <c r="O62" i="9" s="1"/>
  <c r="M25" i="9"/>
  <c r="M93" i="9"/>
  <c r="J93" i="9"/>
  <c r="J63" i="9"/>
  <c r="K89" i="9"/>
  <c r="M62" i="9"/>
  <c r="J57" i="9"/>
  <c r="P57" i="9" s="1" a="1"/>
  <c r="P57" i="9" s="1"/>
  <c r="J24" i="9"/>
  <c r="K86" i="9"/>
  <c r="J29" i="9"/>
  <c r="L62" i="9"/>
  <c r="M29" i="9"/>
  <c r="J53" i="9"/>
  <c r="P53" i="9" s="1" a="1"/>
  <c r="P53" i="9" s="1"/>
  <c r="M57" i="9"/>
  <c r="K57" i="9"/>
  <c r="J86" i="9"/>
  <c r="K29" i="9"/>
  <c r="M54" i="9"/>
  <c r="K70" i="9"/>
  <c r="K50" i="9"/>
  <c r="J47" i="9"/>
  <c r="P47" i="9" s="1" a="1"/>
  <c r="P47" i="9" s="1"/>
  <c r="J45" i="9"/>
  <c r="P45" i="9" s="1" a="1"/>
  <c r="P45" i="9" s="1"/>
  <c r="M53" i="9"/>
  <c r="J91" i="9"/>
  <c r="K42" i="9"/>
  <c r="O42" i="9" s="1"/>
  <c r="K73" i="9"/>
  <c r="J98" i="9"/>
  <c r="K72" i="9"/>
  <c r="O72" i="9" s="1"/>
  <c r="K54" i="9"/>
  <c r="O54" i="9" s="1"/>
  <c r="J37" i="9"/>
  <c r="P37" i="9" s="1" a="1"/>
  <c r="P37" i="9" s="1"/>
  <c r="M50" i="9"/>
  <c r="M27" i="9"/>
  <c r="L47" i="9"/>
  <c r="M78" i="9"/>
  <c r="M45" i="9"/>
  <c r="J75" i="9"/>
  <c r="P75" i="9" s="1" a="1"/>
  <c r="P75" i="9" s="1"/>
  <c r="J34" i="9"/>
  <c r="J65" i="9"/>
  <c r="P65" i="9" s="1" a="1"/>
  <c r="P65" i="9" s="1"/>
  <c r="K37" i="9"/>
  <c r="M76" i="9"/>
  <c r="L78" i="9"/>
  <c r="N78" i="9" s="1"/>
  <c r="L45" i="9"/>
  <c r="J55" i="9"/>
  <c r="K53" i="9"/>
  <c r="M65" i="9"/>
  <c r="K65" i="9"/>
  <c r="K96" i="9"/>
  <c r="O96" i="9" s="1"/>
  <c r="K78" i="9"/>
  <c r="O78" i="9" s="1"/>
  <c r="L68" i="9"/>
  <c r="M70" i="9"/>
  <c r="J99" i="9"/>
  <c r="J73" i="9"/>
  <c r="J80" i="9"/>
  <c r="P80" i="9" s="1" a="1"/>
  <c r="P80" i="9" s="1"/>
  <c r="K47" i="9"/>
  <c r="L27" i="9"/>
  <c r="N27" i="9" s="1"/>
  <c r="K39" i="9"/>
  <c r="O39" i="9" s="1"/>
  <c r="L80" i="9"/>
  <c r="J59" i="9"/>
  <c r="K48" i="9"/>
  <c r="J46" i="9"/>
  <c r="K52" i="9"/>
  <c r="M67" i="9"/>
  <c r="L85" i="9"/>
  <c r="J67" i="9"/>
  <c r="O81" i="9"/>
  <c r="M44" i="9"/>
  <c r="L46" i="9"/>
  <c r="K99" i="9"/>
  <c r="K59" i="9"/>
  <c r="J66" i="9"/>
  <c r="P66" i="9" s="1" a="1"/>
  <c r="P66" i="9" s="1"/>
  <c r="K40" i="9"/>
  <c r="O40" i="9" s="1"/>
  <c r="J77" i="9"/>
  <c r="J92" i="9"/>
  <c r="J44" i="9"/>
  <c r="L99" i="9"/>
  <c r="L59" i="9"/>
  <c r="M89" i="9"/>
  <c r="M77" i="9"/>
  <c r="K43" i="9"/>
  <c r="K55" i="9"/>
  <c r="K77" i="9"/>
  <c r="J84" i="9"/>
  <c r="J28" i="9"/>
  <c r="L87" i="9"/>
  <c r="M73" i="9"/>
  <c r="K91" i="9"/>
  <c r="J35" i="9"/>
  <c r="J58" i="9"/>
  <c r="J26" i="9"/>
  <c r="K32" i="9"/>
  <c r="O32" i="9" s="1"/>
  <c r="J61" i="9"/>
  <c r="K84" i="9"/>
  <c r="L55" i="9"/>
  <c r="L91" i="9"/>
  <c r="L35" i="9"/>
  <c r="L48" i="9"/>
  <c r="M86" i="9"/>
  <c r="M61" i="9"/>
  <c r="K67" i="9"/>
  <c r="J90" i="9"/>
  <c r="P90" i="9" s="1" a="1"/>
  <c r="P90" i="9" s="1"/>
  <c r="J85" i="9"/>
  <c r="P85" i="9" s="1" a="1"/>
  <c r="P85" i="9" s="1"/>
  <c r="J52" i="9"/>
  <c r="M85" i="9"/>
  <c r="L81" i="9"/>
  <c r="N81" i="9" s="1"/>
  <c r="M81" i="9"/>
  <c r="K35" i="9"/>
  <c r="J89" i="9"/>
  <c r="J87" i="9"/>
  <c r="P87" i="9" s="1" a="1"/>
  <c r="P87" i="9" s="1"/>
  <c r="K61" i="9"/>
  <c r="J76" i="9"/>
  <c r="M52" i="9"/>
  <c r="J97" i="9"/>
  <c r="J48" i="9"/>
  <c r="P48" i="9" s="1" a="1"/>
  <c r="P48" i="9" s="1"/>
  <c r="J71" i="9"/>
  <c r="K94" i="9"/>
  <c r="K30" i="9"/>
  <c r="M100" i="9"/>
  <c r="M68" i="9"/>
  <c r="M36" i="9"/>
  <c r="M38" i="9"/>
  <c r="L66" i="9"/>
  <c r="M66" i="9"/>
  <c r="M40" i="9"/>
  <c r="L40" i="9"/>
  <c r="N40" i="9" s="1"/>
  <c r="M63" i="9"/>
  <c r="L63" i="9"/>
  <c r="K82" i="9"/>
  <c r="K71" i="9"/>
  <c r="J94" i="9"/>
  <c r="J30" i="9"/>
  <c r="L92" i="9"/>
  <c r="L28" i="9"/>
  <c r="L79" i="9"/>
  <c r="L38" i="9"/>
  <c r="N38" i="9" s="1"/>
  <c r="L58" i="9"/>
  <c r="M58" i="9"/>
  <c r="M96" i="9"/>
  <c r="L96" i="9"/>
  <c r="N96" i="9" s="1"/>
  <c r="M32" i="9"/>
  <c r="L32" i="9"/>
  <c r="N32" i="9" s="1"/>
  <c r="K38" i="9"/>
  <c r="O38" i="9" s="1"/>
  <c r="M82" i="9"/>
  <c r="M56" i="9"/>
  <c r="L56" i="9"/>
  <c r="N56" i="9" s="1"/>
  <c r="L74" i="9"/>
  <c r="N74" i="9" s="1"/>
  <c r="M74" i="9"/>
  <c r="K74" i="9"/>
  <c r="O74" i="9" s="1"/>
  <c r="M92" i="9"/>
  <c r="M28" i="9"/>
  <c r="L83" i="9"/>
  <c r="L51" i="9"/>
  <c r="M94" i="9"/>
  <c r="M30" i="9"/>
  <c r="M69" i="9"/>
  <c r="M88" i="9"/>
  <c r="L88" i="9"/>
  <c r="N88" i="9" s="1"/>
  <c r="M24" i="9"/>
  <c r="L24" i="9"/>
  <c r="J82" i="9"/>
  <c r="L100" i="9"/>
  <c r="L36" i="9"/>
  <c r="J83" i="9"/>
  <c r="J51" i="9"/>
  <c r="P51" i="9" s="1" a="1"/>
  <c r="P51" i="9" s="1"/>
  <c r="K76" i="9"/>
  <c r="L84" i="9"/>
  <c r="M83" i="9"/>
  <c r="M51" i="9"/>
  <c r="L69" i="9"/>
  <c r="L42" i="9"/>
  <c r="N42" i="9" s="1"/>
  <c r="M42" i="9"/>
  <c r="K79" i="9"/>
  <c r="L97" i="9"/>
  <c r="M97" i="9"/>
  <c r="J69" i="9"/>
  <c r="P69" i="9" s="1" a="1"/>
  <c r="P69" i="9" s="1"/>
  <c r="J100" i="9"/>
  <c r="P100" i="9" s="1" a="1"/>
  <c r="P100" i="9" s="1"/>
  <c r="J68" i="9"/>
  <c r="J36" i="9"/>
  <c r="P36" i="9" s="1" a="1"/>
  <c r="P36" i="9" s="1"/>
  <c r="L43" i="9"/>
  <c r="L98" i="9"/>
  <c r="M98" i="9"/>
  <c r="L34" i="9"/>
  <c r="M34" i="9"/>
  <c r="M72" i="9"/>
  <c r="L72" i="9"/>
  <c r="N72" i="9" s="1"/>
  <c r="M95" i="9"/>
  <c r="L95" i="9"/>
  <c r="M31" i="9"/>
  <c r="L31" i="9"/>
  <c r="J43" i="9"/>
  <c r="P43" i="9" s="1" a="1"/>
  <c r="P43" i="9" s="1"/>
  <c r="K56" i="9"/>
  <c r="O56" i="9" s="1"/>
  <c r="L71" i="9"/>
  <c r="L90" i="9"/>
  <c r="M90" i="9"/>
  <c r="L26" i="9"/>
  <c r="M26" i="9"/>
  <c r="M64" i="9"/>
  <c r="L64" i="9"/>
  <c r="N64" i="9" s="1"/>
  <c r="T9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S8" i="9"/>
  <c r="P42" i="9" l="1" a="1"/>
  <c r="P42" i="9" s="1"/>
  <c r="P46" i="9" a="1"/>
  <c r="P46" i="9" s="1"/>
  <c r="P73" i="9" a="1"/>
  <c r="P73" i="9" s="1"/>
  <c r="Q73" i="9" s="1"/>
  <c r="P63" i="9" a="1"/>
  <c r="P63" i="9" s="1"/>
  <c r="P79" i="9" a="1"/>
  <c r="P79" i="9" s="1"/>
  <c r="P96" i="9" a="1"/>
  <c r="P96" i="9" s="1"/>
  <c r="P38" i="9" a="1"/>
  <c r="P38" i="9" s="1"/>
  <c r="Q38" i="9" s="1"/>
  <c r="P34" i="9" a="1"/>
  <c r="P34" i="9" s="1"/>
  <c r="Q89" i="9"/>
  <c r="P89" i="9" a="1"/>
  <c r="P89" i="9" s="1"/>
  <c r="P61" i="9" a="1"/>
  <c r="P61" i="9" s="1"/>
  <c r="Q61" i="9" s="1"/>
  <c r="P99" i="9" a="1"/>
  <c r="P99" i="9" s="1"/>
  <c r="P55" i="9" a="1"/>
  <c r="P55" i="9" s="1"/>
  <c r="P98" i="9" a="1"/>
  <c r="P98" i="9" s="1"/>
  <c r="Q98" i="9" s="1"/>
  <c r="Q62" i="9"/>
  <c r="P93" i="9" a="1"/>
  <c r="P93" i="9" s="1"/>
  <c r="Q93" i="9" s="1"/>
  <c r="P70" i="9" a="1"/>
  <c r="P70" i="9" s="1"/>
  <c r="Q70" i="9" s="1"/>
  <c r="Q54" i="9"/>
  <c r="P62" i="9" a="1"/>
  <c r="P62" i="9" s="1"/>
  <c r="P83" i="9" a="1"/>
  <c r="P83" i="9" s="1"/>
  <c r="Q83" i="9" s="1"/>
  <c r="P71" i="9" a="1"/>
  <c r="P71" i="9" s="1"/>
  <c r="P84" i="9" a="1"/>
  <c r="P84" i="9" s="1"/>
  <c r="P44" i="9" a="1"/>
  <c r="P44" i="9" s="1"/>
  <c r="P59" i="9" a="1"/>
  <c r="P59" i="9" s="1"/>
  <c r="O95" i="9"/>
  <c r="P95" i="9" a="1"/>
  <c r="P95" i="9" s="1"/>
  <c r="P40" i="9" a="1"/>
  <c r="P40" i="9" s="1"/>
  <c r="Q94" i="9"/>
  <c r="P94" i="9" a="1"/>
  <c r="P94" i="9" s="1"/>
  <c r="P74" i="9" a="1"/>
  <c r="P74" i="9" s="1"/>
  <c r="P76" i="9" a="1"/>
  <c r="P76" i="9" s="1"/>
  <c r="Q76" i="9" s="1"/>
  <c r="P52" i="9" a="1"/>
  <c r="P52" i="9" s="1"/>
  <c r="Q52" i="9" s="1"/>
  <c r="P92" i="9" a="1"/>
  <c r="P92" i="9" s="1"/>
  <c r="Q49" i="9"/>
  <c r="P49" i="9" a="1"/>
  <c r="P49" i="9" s="1"/>
  <c r="P41" i="9" a="1"/>
  <c r="P41" i="9" s="1"/>
  <c r="Q41" i="9" s="1"/>
  <c r="P68" i="9" a="1"/>
  <c r="P68" i="9" s="1"/>
  <c r="P97" i="9" a="1"/>
  <c r="P97" i="9" s="1"/>
  <c r="P58" i="9" a="1"/>
  <c r="P58" i="9" s="1"/>
  <c r="P77" i="9" a="1"/>
  <c r="P77" i="9" s="1"/>
  <c r="Q77" i="9" s="1"/>
  <c r="Q67" i="9"/>
  <c r="P67" i="9" a="1"/>
  <c r="P67" i="9" s="1"/>
  <c r="P91" i="9" a="1"/>
  <c r="P91" i="9" s="1"/>
  <c r="P86" i="9" a="1"/>
  <c r="P86" i="9" s="1"/>
  <c r="Q86" i="9" s="1"/>
  <c r="P24" i="9" a="1"/>
  <c r="P24" i="9" s="1"/>
  <c r="Q39" i="9"/>
  <c r="P81" i="9" a="1"/>
  <c r="P81" i="9" s="1"/>
  <c r="Q81" i="9" s="1"/>
  <c r="P78" i="9" a="1"/>
  <c r="P78" i="9" s="1"/>
  <c r="Q78" i="9" s="1"/>
  <c r="P88" i="9" a="1"/>
  <c r="P88" i="9" s="1"/>
  <c r="P50" i="9" a="1"/>
  <c r="P50" i="9" s="1"/>
  <c r="Q50" i="9" s="1"/>
  <c r="P82" i="9" a="1"/>
  <c r="P82" i="9" s="1"/>
  <c r="Q82" i="9" s="1"/>
  <c r="P35" i="9" a="1"/>
  <c r="P35" i="9" s="1"/>
  <c r="P60" i="9" a="1"/>
  <c r="P60" i="9" s="1"/>
  <c r="Q60" i="9" s="1"/>
  <c r="P64" i="9" a="1"/>
  <c r="P64" i="9" s="1"/>
  <c r="P56" i="9" a="1"/>
  <c r="P56" i="9" s="1"/>
  <c r="P32" i="9" a="1"/>
  <c r="P32" i="9" s="1"/>
  <c r="P30" i="9" a="1"/>
  <c r="P30" i="9" s="1"/>
  <c r="Q30" i="9" s="1"/>
  <c r="P29" i="9" a="1"/>
  <c r="P29" i="9" s="1"/>
  <c r="Q29" i="9" s="1"/>
  <c r="O31" i="9"/>
  <c r="P31" i="9" a="1"/>
  <c r="P31" i="9" s="1"/>
  <c r="Q31" i="9" s="1"/>
  <c r="P26" i="9" a="1"/>
  <c r="P26" i="9" s="1"/>
  <c r="Q26" i="9" s="1"/>
  <c r="P25" i="9" a="1"/>
  <c r="P25" i="9" s="1"/>
  <c r="Q25" i="9" s="1"/>
  <c r="P28" i="9" a="1"/>
  <c r="P28" i="9" s="1"/>
  <c r="Q28" i="9" s="1"/>
  <c r="P27" i="9" a="1"/>
  <c r="P27" i="9" s="1"/>
  <c r="Q27" i="9" s="1"/>
  <c r="Q33" i="9"/>
  <c r="Q44" i="9"/>
  <c r="N33" i="9"/>
  <c r="O33" i="9"/>
  <c r="N25" i="9"/>
  <c r="N79" i="9"/>
  <c r="O79" i="9"/>
  <c r="N95" i="9"/>
  <c r="N49" i="9"/>
  <c r="N41" i="9"/>
  <c r="O25" i="9"/>
  <c r="N31" i="9"/>
  <c r="N39" i="9"/>
  <c r="O29" i="9"/>
  <c r="N93" i="9"/>
  <c r="N29" i="9"/>
  <c r="O41" i="9"/>
  <c r="N70" i="9"/>
  <c r="O37" i="9"/>
  <c r="O47" i="9"/>
  <c r="Q35" i="9"/>
  <c r="N47" i="9"/>
  <c r="O53" i="9"/>
  <c r="O93" i="9"/>
  <c r="Q79" i="9"/>
  <c r="Q100" i="9"/>
  <c r="N54" i="9"/>
  <c r="Q37" i="9"/>
  <c r="N73" i="9"/>
  <c r="N62" i="9"/>
  <c r="O91" i="9"/>
  <c r="Q66" i="9"/>
  <c r="N50" i="9"/>
  <c r="O50" i="9"/>
  <c r="Q72" i="9"/>
  <c r="N60" i="9"/>
  <c r="Q43" i="9"/>
  <c r="N34" i="9"/>
  <c r="Q69" i="9"/>
  <c r="Q85" i="9"/>
  <c r="N37" i="9"/>
  <c r="O60" i="9"/>
  <c r="N86" i="9"/>
  <c r="N80" i="9"/>
  <c r="O73" i="9"/>
  <c r="O70" i="9"/>
  <c r="Q64" i="9"/>
  <c r="O49" i="9"/>
  <c r="Q91" i="9"/>
  <c r="N91" i="9"/>
  <c r="Q71" i="9"/>
  <c r="Q87" i="9"/>
  <c r="Q58" i="9"/>
  <c r="Q59" i="9"/>
  <c r="Q63" i="9"/>
  <c r="Q42" i="9"/>
  <c r="Q32" i="9"/>
  <c r="Q92" i="9"/>
  <c r="N53" i="9"/>
  <c r="Q53" i="9"/>
  <c r="Q48" i="9"/>
  <c r="Q96" i="9"/>
  <c r="Q56" i="9"/>
  <c r="Q36" i="9"/>
  <c r="Q51" i="9"/>
  <c r="Q90" i="9"/>
  <c r="Q99" i="9"/>
  <c r="Q55" i="9"/>
  <c r="O75" i="9"/>
  <c r="Q75" i="9"/>
  <c r="O86" i="9"/>
  <c r="Q74" i="9"/>
  <c r="Q40" i="9"/>
  <c r="O57" i="9"/>
  <c r="Q57" i="9"/>
  <c r="Q80" i="9"/>
  <c r="O65" i="9"/>
  <c r="Q65" i="9"/>
  <c r="O45" i="9"/>
  <c r="Q45" i="9"/>
  <c r="Q97" i="9"/>
  <c r="O63" i="9"/>
  <c r="O80" i="9"/>
  <c r="Q34" i="9"/>
  <c r="Q47" i="9"/>
  <c r="Q68" i="9"/>
  <c r="N63" i="9"/>
  <c r="N57" i="9"/>
  <c r="Q84" i="9"/>
  <c r="O34" i="9"/>
  <c r="Q46" i="9"/>
  <c r="O98" i="9"/>
  <c r="O24" i="9"/>
  <c r="Q24" i="9"/>
  <c r="Q95" i="9"/>
  <c r="Q88" i="9"/>
  <c r="N98" i="9"/>
  <c r="N24" i="9"/>
  <c r="O99" i="9"/>
  <c r="N55" i="9"/>
  <c r="N75" i="9"/>
  <c r="N99" i="9"/>
  <c r="O55" i="9"/>
  <c r="N65" i="9"/>
  <c r="N45" i="9"/>
  <c r="N82" i="9"/>
  <c r="O82" i="9"/>
  <c r="O94" i="9"/>
  <c r="N94" i="9"/>
  <c r="O71" i="9"/>
  <c r="N71" i="9"/>
  <c r="O89" i="9"/>
  <c r="N89" i="9"/>
  <c r="N90" i="9"/>
  <c r="O90" i="9"/>
  <c r="O44" i="9"/>
  <c r="N44" i="9"/>
  <c r="O67" i="9"/>
  <c r="N67" i="9"/>
  <c r="N48" i="9"/>
  <c r="O48" i="9"/>
  <c r="O87" i="9"/>
  <c r="N87" i="9"/>
  <c r="N26" i="9"/>
  <c r="O26" i="9"/>
  <c r="O92" i="9"/>
  <c r="N92" i="9"/>
  <c r="O97" i="9"/>
  <c r="N97" i="9"/>
  <c r="O28" i="9"/>
  <c r="N28" i="9"/>
  <c r="O52" i="9"/>
  <c r="N52" i="9"/>
  <c r="O84" i="9"/>
  <c r="N84" i="9"/>
  <c r="O68" i="9"/>
  <c r="N68" i="9"/>
  <c r="O83" i="9"/>
  <c r="N83" i="9"/>
  <c r="O61" i="9"/>
  <c r="N61" i="9"/>
  <c r="N58" i="9"/>
  <c r="O58" i="9"/>
  <c r="O77" i="9"/>
  <c r="N77" i="9"/>
  <c r="O59" i="9"/>
  <c r="N59" i="9"/>
  <c r="O36" i="9"/>
  <c r="N36" i="9"/>
  <c r="O51" i="9"/>
  <c r="N51" i="9"/>
  <c r="O100" i="9"/>
  <c r="N100" i="9"/>
  <c r="O76" i="9"/>
  <c r="N76" i="9"/>
  <c r="O85" i="9"/>
  <c r="N85" i="9"/>
  <c r="O35" i="9"/>
  <c r="N35" i="9"/>
  <c r="O43" i="9"/>
  <c r="N43" i="9"/>
  <c r="O69" i="9"/>
  <c r="N69" i="9"/>
  <c r="O30" i="9"/>
  <c r="N30" i="9"/>
  <c r="N66" i="9"/>
  <c r="O66" i="9"/>
  <c r="O46" i="9"/>
  <c r="N46" i="9"/>
  <c r="U9" i="9"/>
  <c r="V9" i="9" s="1"/>
  <c r="W9" i="9" s="1"/>
  <c r="X9" i="9" s="1"/>
  <c r="Y9" i="9" s="1"/>
  <c r="Z9" i="9" s="1"/>
  <c r="Z7" i="9" s="1"/>
  <c r="S10" i="9"/>
  <c r="Z6" i="9" l="1"/>
  <c r="AA6" i="9" s="1"/>
  <c r="AB6" i="9" s="1"/>
  <c r="AC6" i="9" s="1"/>
  <c r="AD6" i="9" s="1"/>
  <c r="AE6" i="9" s="1"/>
  <c r="AF6" i="9" s="1"/>
  <c r="E5" i="14"/>
  <c r="E4" i="14"/>
  <c r="E6" i="14"/>
  <c r="AA9" i="9"/>
  <c r="T10" i="9"/>
  <c r="AB9" i="9" l="1"/>
  <c r="AC9" i="9" s="1"/>
  <c r="AD9" i="9" s="1"/>
  <c r="AE9" i="9" s="1"/>
  <c r="AF9" i="9" s="1"/>
  <c r="AG9" i="9" s="1"/>
  <c r="AG7" i="9" s="1"/>
  <c r="U10" i="9"/>
  <c r="AH9" i="9" l="1"/>
  <c r="AG6" i="9"/>
  <c r="AH6" i="9" s="1"/>
  <c r="AI6" i="9" s="1"/>
  <c r="AJ6" i="9" s="1"/>
  <c r="AK6" i="9" s="1"/>
  <c r="AL6" i="9" s="1"/>
  <c r="AM6" i="9" s="1"/>
  <c r="F5" i="14"/>
  <c r="F6" i="14"/>
  <c r="F4" i="14"/>
  <c r="V10" i="9"/>
  <c r="AI9" i="9" l="1"/>
  <c r="AJ9" i="9" s="1"/>
  <c r="AK9" i="9" s="1"/>
  <c r="AL9" i="9" s="1"/>
  <c r="AM9" i="9" s="1"/>
  <c r="AN9" i="9" s="1"/>
  <c r="AN7" i="9" s="1"/>
  <c r="W10" i="9"/>
  <c r="AO9" i="9" l="1"/>
  <c r="AP9" i="9" s="1"/>
  <c r="AQ9" i="9" s="1"/>
  <c r="AR9" i="9" s="1"/>
  <c r="AS9" i="9" s="1"/>
  <c r="AT9" i="9" s="1"/>
  <c r="AU9" i="9" s="1"/>
  <c r="AN6" i="9"/>
  <c r="AO6" i="9" s="1"/>
  <c r="AP6" i="9" s="1"/>
  <c r="AQ6" i="9" s="1"/>
  <c r="AR6" i="9" s="1"/>
  <c r="AS6" i="9" s="1"/>
  <c r="AT6" i="9" s="1"/>
  <c r="G5" i="14"/>
  <c r="G6" i="14"/>
  <c r="G4" i="14"/>
  <c r="AU7" i="9"/>
  <c r="AU6" i="9" s="1"/>
  <c r="AV6" i="9" s="1"/>
  <c r="AW6" i="9" s="1"/>
  <c r="AX6" i="9" s="1"/>
  <c r="AY6" i="9" s="1"/>
  <c r="AZ6" i="9" s="1"/>
  <c r="BA6" i="9" s="1"/>
  <c r="AV9" i="9"/>
  <c r="X10" i="9"/>
  <c r="H4" i="14" l="1"/>
  <c r="H5" i="14"/>
  <c r="H6" i="14"/>
  <c r="F13" i="12"/>
  <c r="F12" i="12"/>
  <c r="F14" i="12"/>
  <c r="AW9" i="9"/>
  <c r="AX9" i="9" s="1"/>
  <c r="AY9" i="9" s="1"/>
  <c r="AZ9" i="9" s="1"/>
  <c r="BA9" i="9" s="1"/>
  <c r="BB9" i="9" s="1"/>
  <c r="Y10" i="9"/>
  <c r="F15" i="12" l="1"/>
  <c r="F11" i="12"/>
  <c r="BB7" i="9"/>
  <c r="BC9" i="9"/>
  <c r="BD9" i="9" s="1"/>
  <c r="BE9" i="9" s="1"/>
  <c r="BF9" i="9" s="1"/>
  <c r="BG9" i="9" s="1"/>
  <c r="BH9" i="9" s="1"/>
  <c r="BI9" i="9" s="1"/>
  <c r="Z8" i="9"/>
  <c r="BB6" i="9" l="1"/>
  <c r="BC6" i="9" s="1"/>
  <c r="BD6" i="9" s="1"/>
  <c r="BE6" i="9" s="1"/>
  <c r="BF6" i="9" s="1"/>
  <c r="BG6" i="9" s="1"/>
  <c r="BH6" i="9" s="1"/>
  <c r="I5" i="14"/>
  <c r="G13" i="12" s="1"/>
  <c r="I6" i="14"/>
  <c r="G14" i="12" s="1"/>
  <c r="I4" i="14"/>
  <c r="G12" i="12" s="1"/>
  <c r="BI7" i="9"/>
  <c r="BI6" i="9" s="1"/>
  <c r="BJ6" i="9" s="1"/>
  <c r="BK6" i="9" s="1"/>
  <c r="BL6" i="9" s="1"/>
  <c r="BM6" i="9" s="1"/>
  <c r="BN6" i="9" s="1"/>
  <c r="BO6" i="9" s="1"/>
  <c r="BJ9" i="9"/>
  <c r="BK9" i="9" s="1"/>
  <c r="BL9" i="9" s="1"/>
  <c r="BM9" i="9" s="1"/>
  <c r="BN9" i="9" s="1"/>
  <c r="BO9" i="9" s="1"/>
  <c r="BP9" i="9" s="1"/>
  <c r="Z10" i="9"/>
  <c r="AA10" i="9"/>
  <c r="G15" i="12" l="1"/>
  <c r="G11" i="12"/>
  <c r="BP7" i="9"/>
  <c r="BP6" i="9" s="1"/>
  <c r="BQ6" i="9" s="1"/>
  <c r="BR6" i="9" s="1"/>
  <c r="BS6" i="9" s="1"/>
  <c r="BT6" i="9" s="1"/>
  <c r="BU6" i="9" s="1"/>
  <c r="BV6" i="9" s="1"/>
  <c r="BQ9" i="9"/>
  <c r="BR9" i="9" s="1"/>
  <c r="BS9" i="9" s="1"/>
  <c r="BT9" i="9" s="1"/>
  <c r="BU9" i="9" s="1"/>
  <c r="BV9" i="9" s="1"/>
  <c r="BW9" i="9" s="1"/>
  <c r="AB10" i="9"/>
  <c r="BW7" i="9" l="1"/>
  <c r="BW6" i="9" s="1"/>
  <c r="BX6" i="9" s="1"/>
  <c r="BY6" i="9" s="1"/>
  <c r="BZ6" i="9" s="1"/>
  <c r="CA6" i="9" s="1"/>
  <c r="CB6" i="9" s="1"/>
  <c r="CC6" i="9" s="1"/>
  <c r="BX9" i="9"/>
  <c r="BY9" i="9" s="1"/>
  <c r="BZ9" i="9" s="1"/>
  <c r="CA9" i="9" s="1"/>
  <c r="CB9" i="9" s="1"/>
  <c r="CC9" i="9" s="1"/>
  <c r="CD9" i="9" s="1"/>
  <c r="AC10" i="9"/>
  <c r="CD7" i="9" l="1"/>
  <c r="CD6" i="9" s="1"/>
  <c r="CE6" i="9" s="1"/>
  <c r="CF6" i="9" s="1"/>
  <c r="CG6" i="9" s="1"/>
  <c r="CH6" i="9" s="1"/>
  <c r="CI6" i="9" s="1"/>
  <c r="CJ6" i="9" s="1"/>
  <c r="CE9" i="9"/>
  <c r="CF9" i="9" s="1"/>
  <c r="CG9" i="9" s="1"/>
  <c r="CH9" i="9" s="1"/>
  <c r="CI9" i="9" s="1"/>
  <c r="CJ9" i="9" s="1"/>
  <c r="CK9" i="9" s="1"/>
  <c r="AD10" i="9"/>
  <c r="CK7" i="9" l="1"/>
  <c r="CK6" i="9" s="1"/>
  <c r="CL6" i="9" s="1"/>
  <c r="CM6" i="9" s="1"/>
  <c r="CN6" i="9" s="1"/>
  <c r="CO6" i="9" s="1"/>
  <c r="CP6" i="9" s="1"/>
  <c r="CQ6" i="9" s="1"/>
  <c r="CL9" i="9"/>
  <c r="CM9" i="9" s="1"/>
  <c r="CN9" i="9" s="1"/>
  <c r="CO9" i="9" s="1"/>
  <c r="CP9" i="9" s="1"/>
  <c r="CQ9" i="9" s="1"/>
  <c r="CR9" i="9" s="1"/>
  <c r="AE10" i="9"/>
  <c r="CR7" i="9" l="1"/>
  <c r="CR6" i="9" s="1"/>
  <c r="CS6" i="9" s="1"/>
  <c r="CT6" i="9" s="1"/>
  <c r="CU6" i="9" s="1"/>
  <c r="CV6" i="9" s="1"/>
  <c r="CW6" i="9" s="1"/>
  <c r="CX6" i="9" s="1"/>
  <c r="CS9" i="9"/>
  <c r="CT9" i="9" s="1"/>
  <c r="CU9" i="9" s="1"/>
  <c r="CV9" i="9" s="1"/>
  <c r="CW9" i="9" s="1"/>
  <c r="CX9" i="9" s="1"/>
  <c r="CY9" i="9" s="1"/>
  <c r="AF10" i="9"/>
  <c r="CY7" i="9" l="1"/>
  <c r="CY6" i="9" s="1"/>
  <c r="CZ6" i="9" s="1"/>
  <c r="DA6" i="9" s="1"/>
  <c r="DB6" i="9" s="1"/>
  <c r="DC6" i="9" s="1"/>
  <c r="DD6" i="9" s="1"/>
  <c r="DE6" i="9" s="1"/>
  <c r="CZ9" i="9"/>
  <c r="DA9" i="9" s="1"/>
  <c r="DB9" i="9" s="1"/>
  <c r="DC9" i="9" s="1"/>
  <c r="DD9" i="9" s="1"/>
  <c r="DE9" i="9" s="1"/>
  <c r="DF9" i="9" s="1"/>
  <c r="AG8" i="9"/>
  <c r="DF7" i="9" l="1"/>
  <c r="DF6" i="9" s="1"/>
  <c r="DG6" i="9" s="1"/>
  <c r="DH6" i="9" s="1"/>
  <c r="DI6" i="9" s="1"/>
  <c r="DJ6" i="9" s="1"/>
  <c r="DK6" i="9" s="1"/>
  <c r="DL6" i="9" s="1"/>
  <c r="DG9" i="9"/>
  <c r="DH9" i="9" s="1"/>
  <c r="DI9" i="9" s="1"/>
  <c r="DJ9" i="9" s="1"/>
  <c r="DK9" i="9" s="1"/>
  <c r="DL9" i="9" s="1"/>
  <c r="DM9" i="9" s="1"/>
  <c r="AG10" i="9"/>
  <c r="AH10" i="9"/>
  <c r="DM7" i="9" l="1"/>
  <c r="DM6" i="9" s="1"/>
  <c r="DN6" i="9" s="1"/>
  <c r="DO6" i="9" s="1"/>
  <c r="DP6" i="9" s="1"/>
  <c r="DQ6" i="9" s="1"/>
  <c r="DR6" i="9" s="1"/>
  <c r="DS6" i="9" s="1"/>
  <c r="DN9" i="9"/>
  <c r="DO9" i="9" s="1"/>
  <c r="DP9" i="9" s="1"/>
  <c r="DQ9" i="9" s="1"/>
  <c r="DR9" i="9" s="1"/>
  <c r="DS9" i="9" s="1"/>
  <c r="DT9" i="9" s="1"/>
  <c r="AI10" i="9"/>
  <c r="DT7" i="9" l="1"/>
  <c r="DT6" i="9" s="1"/>
  <c r="DU6" i="9" s="1"/>
  <c r="DV6" i="9" s="1"/>
  <c r="DW6" i="9" s="1"/>
  <c r="DX6" i="9" s="1"/>
  <c r="DY6" i="9" s="1"/>
  <c r="DZ6" i="9" s="1"/>
  <c r="DU9" i="9"/>
  <c r="DV9" i="9" s="1"/>
  <c r="DW9" i="9" s="1"/>
  <c r="DX9" i="9" s="1"/>
  <c r="DY9" i="9" s="1"/>
  <c r="DZ9" i="9" s="1"/>
  <c r="EA9" i="9" s="1"/>
  <c r="AJ10" i="9"/>
  <c r="EA7" i="9" l="1"/>
  <c r="EA6" i="9" s="1"/>
  <c r="EB6" i="9" s="1"/>
  <c r="EC6" i="9" s="1"/>
  <c r="ED6" i="9" s="1"/>
  <c r="EE6" i="9" s="1"/>
  <c r="EF6" i="9" s="1"/>
  <c r="EG6" i="9" s="1"/>
  <c r="EB9" i="9"/>
  <c r="EC9" i="9" s="1"/>
  <c r="ED9" i="9" s="1"/>
  <c r="EE9" i="9" s="1"/>
  <c r="EF9" i="9" s="1"/>
  <c r="EG9" i="9" s="1"/>
  <c r="EH9" i="9" s="1"/>
  <c r="AK10" i="9"/>
  <c r="EH7" i="9" l="1"/>
  <c r="EH6" i="9" s="1"/>
  <c r="EI6" i="9" s="1"/>
  <c r="EJ6" i="9" s="1"/>
  <c r="EK6" i="9" s="1"/>
  <c r="EL6" i="9" s="1"/>
  <c r="EM6" i="9" s="1"/>
  <c r="EN6" i="9" s="1"/>
  <c r="EI9" i="9"/>
  <c r="EJ9" i="9" s="1"/>
  <c r="EK9" i="9" s="1"/>
  <c r="EL9" i="9" s="1"/>
  <c r="EM9" i="9" s="1"/>
  <c r="EN9" i="9" s="1"/>
  <c r="EO9" i="9" s="1"/>
  <c r="AL10" i="9"/>
  <c r="EO7" i="9" l="1"/>
  <c r="EO6" i="9" s="1"/>
  <c r="EP6" i="9" s="1"/>
  <c r="EQ6" i="9" s="1"/>
  <c r="ER6" i="9" s="1"/>
  <c r="ES6" i="9" s="1"/>
  <c r="ET6" i="9" s="1"/>
  <c r="EU6" i="9" s="1"/>
  <c r="EP9" i="9"/>
  <c r="EQ9" i="9" s="1"/>
  <c r="ER9" i="9" s="1"/>
  <c r="ES9" i="9" s="1"/>
  <c r="ET9" i="9" s="1"/>
  <c r="EU9" i="9" s="1"/>
  <c r="EV9" i="9" s="1"/>
  <c r="AM10" i="9"/>
  <c r="EV7" i="9" l="1"/>
  <c r="EV6" i="9" s="1"/>
  <c r="EW6" i="9" s="1"/>
  <c r="EX6" i="9" s="1"/>
  <c r="EY6" i="9" s="1"/>
  <c r="EZ6" i="9" s="1"/>
  <c r="FA6" i="9" s="1"/>
  <c r="FB6" i="9" s="1"/>
  <c r="EW9" i="9"/>
  <c r="EX9" i="9" s="1"/>
  <c r="EY9" i="9" s="1"/>
  <c r="EZ9" i="9" s="1"/>
  <c r="FA9" i="9" s="1"/>
  <c r="FB9" i="9" s="1"/>
  <c r="FC9" i="9" s="1"/>
  <c r="AN8" i="9"/>
  <c r="FC7" i="9" l="1"/>
  <c r="FC6" i="9" s="1"/>
  <c r="FD6" i="9" s="1"/>
  <c r="FE6" i="9" s="1"/>
  <c r="FF6" i="9" s="1"/>
  <c r="FG6" i="9" s="1"/>
  <c r="FH6" i="9" s="1"/>
  <c r="FI6" i="9" s="1"/>
  <c r="FD9" i="9"/>
  <c r="FE9" i="9" s="1"/>
  <c r="FF9" i="9" s="1"/>
  <c r="FG9" i="9" s="1"/>
  <c r="FH9" i="9" s="1"/>
  <c r="FI9" i="9" s="1"/>
  <c r="FJ9" i="9" s="1"/>
  <c r="AN10" i="9"/>
  <c r="AO10" i="9"/>
  <c r="FJ7" i="9" l="1"/>
  <c r="FJ6" i="9" s="1"/>
  <c r="FK6" i="9" s="1"/>
  <c r="FL6" i="9" s="1"/>
  <c r="FM6" i="9" s="1"/>
  <c r="FN6" i="9" s="1"/>
  <c r="FO6" i="9" s="1"/>
  <c r="FP6" i="9" s="1"/>
  <c r="FK9" i="9"/>
  <c r="FL9" i="9" s="1"/>
  <c r="FM9" i="9" s="1"/>
  <c r="FN9" i="9" s="1"/>
  <c r="FO9" i="9" s="1"/>
  <c r="FP9" i="9" s="1"/>
  <c r="FQ9" i="9" s="1"/>
  <c r="AP10" i="9"/>
  <c r="FQ7" i="9" l="1"/>
  <c r="FQ6" i="9" s="1"/>
  <c r="FR6" i="9" s="1"/>
  <c r="FS6" i="9" s="1"/>
  <c r="FT6" i="9" s="1"/>
  <c r="FU6" i="9" s="1"/>
  <c r="FV6" i="9" s="1"/>
  <c r="FW6" i="9" s="1"/>
  <c r="FR9" i="9"/>
  <c r="FS9" i="9" s="1"/>
  <c r="FT9" i="9" s="1"/>
  <c r="FU9" i="9" s="1"/>
  <c r="FV9" i="9" s="1"/>
  <c r="FW9" i="9" s="1"/>
  <c r="FX9" i="9" s="1"/>
  <c r="AQ10" i="9"/>
  <c r="FX7" i="9" l="1"/>
  <c r="FX6" i="9" s="1"/>
  <c r="FY6" i="9" s="1"/>
  <c r="FZ6" i="9" s="1"/>
  <c r="GA6" i="9" s="1"/>
  <c r="GB6" i="9" s="1"/>
  <c r="GC6" i="9" s="1"/>
  <c r="GD6" i="9" s="1"/>
  <c r="FY9" i="9"/>
  <c r="FZ9" i="9" s="1"/>
  <c r="GA9" i="9" s="1"/>
  <c r="GB9" i="9" s="1"/>
  <c r="GC9" i="9" s="1"/>
  <c r="GD9" i="9" s="1"/>
  <c r="GE9" i="9" s="1"/>
  <c r="AR10" i="9"/>
  <c r="GE7" i="9" l="1"/>
  <c r="GE6" i="9" s="1"/>
  <c r="GF6" i="9" s="1"/>
  <c r="GG6" i="9" s="1"/>
  <c r="GH6" i="9" s="1"/>
  <c r="GI6" i="9" s="1"/>
  <c r="GJ6" i="9" s="1"/>
  <c r="GK6" i="9" s="1"/>
  <c r="GF9" i="9"/>
  <c r="GG9" i="9" s="1"/>
  <c r="GH9" i="9" s="1"/>
  <c r="GI9" i="9" s="1"/>
  <c r="GJ9" i="9" s="1"/>
  <c r="GK9" i="9" s="1"/>
  <c r="GL9" i="9" s="1"/>
  <c r="AS10" i="9"/>
  <c r="GL7" i="9" l="1"/>
  <c r="GL6" i="9" s="1"/>
  <c r="GM6" i="9" s="1"/>
  <c r="GN6" i="9" s="1"/>
  <c r="GO6" i="9" s="1"/>
  <c r="GP6" i="9" s="1"/>
  <c r="GQ6" i="9" s="1"/>
  <c r="GR6" i="9" s="1"/>
  <c r="GM9" i="9"/>
  <c r="GN9" i="9" s="1"/>
  <c r="GO9" i="9" s="1"/>
  <c r="GP9" i="9" s="1"/>
  <c r="GQ9" i="9" s="1"/>
  <c r="GR9" i="9" s="1"/>
  <c r="GS9" i="9" s="1"/>
  <c r="AT10" i="9"/>
  <c r="GS7" i="9" l="1"/>
  <c r="GS6" i="9" s="1"/>
  <c r="GT6" i="9" s="1"/>
  <c r="GU6" i="9" s="1"/>
  <c r="GV6" i="9" s="1"/>
  <c r="GW6" i="9" s="1"/>
  <c r="GX6" i="9" s="1"/>
  <c r="GY6" i="9" s="1"/>
  <c r="GT9" i="9"/>
  <c r="GU9" i="9" s="1"/>
  <c r="GV9" i="9" s="1"/>
  <c r="GW9" i="9" s="1"/>
  <c r="GX9" i="9" s="1"/>
  <c r="GY9" i="9" s="1"/>
  <c r="GZ9" i="9" s="1"/>
  <c r="AU8" i="9"/>
  <c r="GZ7" i="9" l="1"/>
  <c r="GZ6" i="9" s="1"/>
  <c r="HA6" i="9" s="1"/>
  <c r="HB6" i="9" s="1"/>
  <c r="HC6" i="9" s="1"/>
  <c r="HD6" i="9" s="1"/>
  <c r="HE6" i="9" s="1"/>
  <c r="HF6" i="9" s="1"/>
  <c r="HA9" i="9"/>
  <c r="HB9" i="9" s="1"/>
  <c r="HC9" i="9" s="1"/>
  <c r="HD9" i="9" s="1"/>
  <c r="HE9" i="9" s="1"/>
  <c r="HF9" i="9" s="1"/>
  <c r="HG9" i="9" s="1"/>
  <c r="AU10" i="9"/>
  <c r="AV10" i="9"/>
  <c r="HG7" i="9" l="1"/>
  <c r="HG6" i="9" s="1"/>
  <c r="HH6" i="9" s="1"/>
  <c r="HI6" i="9" s="1"/>
  <c r="HJ6" i="9" s="1"/>
  <c r="HK6" i="9" s="1"/>
  <c r="HL6" i="9" s="1"/>
  <c r="HM6" i="9" s="1"/>
  <c r="HH9" i="9"/>
  <c r="HI9" i="9" s="1"/>
  <c r="HJ9" i="9" s="1"/>
  <c r="HK9" i="9" s="1"/>
  <c r="HL9" i="9" s="1"/>
  <c r="HM9" i="9" s="1"/>
  <c r="HN9" i="9" s="1"/>
  <c r="AW10" i="9"/>
  <c r="HN7" i="9" l="1"/>
  <c r="HN6" i="9" s="1"/>
  <c r="HO6" i="9" s="1"/>
  <c r="HP6" i="9" s="1"/>
  <c r="HQ6" i="9" s="1"/>
  <c r="HR6" i="9" s="1"/>
  <c r="HS6" i="9" s="1"/>
  <c r="HT6" i="9" s="1"/>
  <c r="HO9" i="9"/>
  <c r="HP9" i="9" s="1"/>
  <c r="HQ9" i="9" s="1"/>
  <c r="HR9" i="9" s="1"/>
  <c r="HS9" i="9" s="1"/>
  <c r="HT9" i="9" s="1"/>
  <c r="HU9" i="9" s="1"/>
  <c r="AX10" i="9"/>
  <c r="HU7" i="9" l="1"/>
  <c r="HU6" i="9" s="1"/>
  <c r="HV6" i="9" s="1"/>
  <c r="HW6" i="9" s="1"/>
  <c r="HX6" i="9" s="1"/>
  <c r="HY6" i="9" s="1"/>
  <c r="HZ6" i="9" s="1"/>
  <c r="IA6" i="9" s="1"/>
  <c r="HV9" i="9"/>
  <c r="HW9" i="9" s="1"/>
  <c r="HX9" i="9" s="1"/>
  <c r="HY9" i="9" s="1"/>
  <c r="HZ9" i="9" s="1"/>
  <c r="IA9" i="9" s="1"/>
  <c r="IB9" i="9" s="1"/>
  <c r="AY10" i="9"/>
  <c r="IB7" i="9" l="1"/>
  <c r="IB6" i="9" s="1"/>
  <c r="IC6" i="9" s="1"/>
  <c r="ID6" i="9" s="1"/>
  <c r="IE6" i="9" s="1"/>
  <c r="IF6" i="9" s="1"/>
  <c r="IG6" i="9" s="1"/>
  <c r="IH6" i="9" s="1"/>
  <c r="IC9" i="9"/>
  <c r="ID9" i="9" s="1"/>
  <c r="IE9" i="9" s="1"/>
  <c r="IF9" i="9" s="1"/>
  <c r="IG9" i="9" s="1"/>
  <c r="IH9" i="9" s="1"/>
  <c r="II9" i="9" s="1"/>
  <c r="AZ10" i="9"/>
  <c r="II7" i="9" l="1"/>
  <c r="II6" i="9" s="1"/>
  <c r="IJ6" i="9" s="1"/>
  <c r="IK6" i="9" s="1"/>
  <c r="IL6" i="9" s="1"/>
  <c r="IM6" i="9" s="1"/>
  <c r="IN6" i="9" s="1"/>
  <c r="IO6" i="9" s="1"/>
  <c r="IJ9" i="9"/>
  <c r="IK9" i="9" s="1"/>
  <c r="IL9" i="9" s="1"/>
  <c r="IM9" i="9" s="1"/>
  <c r="IN9" i="9" s="1"/>
  <c r="IO9" i="9" s="1"/>
  <c r="IP9" i="9" s="1"/>
  <c r="BA10" i="9"/>
  <c r="IP7" i="9" l="1"/>
  <c r="IP6" i="9" s="1"/>
  <c r="IQ6" i="9" s="1"/>
  <c r="IR6" i="9" s="1"/>
  <c r="IS6" i="9" s="1"/>
  <c r="IT6" i="9" s="1"/>
  <c r="IU6" i="9" s="1"/>
  <c r="IV6" i="9" s="1"/>
  <c r="IQ9" i="9"/>
  <c r="IR9" i="9" s="1"/>
  <c r="IS9" i="9" s="1"/>
  <c r="IT9" i="9" s="1"/>
  <c r="IU9" i="9" s="1"/>
  <c r="IV9" i="9" s="1"/>
  <c r="IW9" i="9" s="1"/>
  <c r="BB8" i="9"/>
  <c r="IW7" i="9" l="1"/>
  <c r="IW6" i="9" s="1"/>
  <c r="IX6" i="9" s="1"/>
  <c r="IY6" i="9" s="1"/>
  <c r="IZ6" i="9" s="1"/>
  <c r="JA6" i="9" s="1"/>
  <c r="JB6" i="9" s="1"/>
  <c r="JC6" i="9" s="1"/>
  <c r="IX9" i="9"/>
  <c r="IY9" i="9" s="1"/>
  <c r="IZ9" i="9" s="1"/>
  <c r="JA9" i="9" s="1"/>
  <c r="JB9" i="9" s="1"/>
  <c r="JC9" i="9" s="1"/>
  <c r="JD9" i="9" s="1"/>
  <c r="BB10" i="9"/>
  <c r="BC10" i="9"/>
  <c r="JD7" i="9" l="1"/>
  <c r="JD6" i="9" s="1"/>
  <c r="JE6" i="9" s="1"/>
  <c r="JF6" i="9" s="1"/>
  <c r="JG6" i="9" s="1"/>
  <c r="JH6" i="9" s="1"/>
  <c r="JI6" i="9" s="1"/>
  <c r="JJ6" i="9" s="1"/>
  <c r="JE9" i="9"/>
  <c r="JF9" i="9" s="1"/>
  <c r="JG9" i="9" s="1"/>
  <c r="JH9" i="9" s="1"/>
  <c r="JI9" i="9" s="1"/>
  <c r="JJ9" i="9" s="1"/>
  <c r="JK9" i="9" s="1"/>
  <c r="BD10" i="9"/>
  <c r="JK7" i="9" l="1"/>
  <c r="JK6" i="9" s="1"/>
  <c r="JL6" i="9" s="1"/>
  <c r="JM6" i="9" s="1"/>
  <c r="JN6" i="9" s="1"/>
  <c r="JO6" i="9" s="1"/>
  <c r="JP6" i="9" s="1"/>
  <c r="JQ6" i="9" s="1"/>
  <c r="JL9" i="9"/>
  <c r="JM9" i="9" s="1"/>
  <c r="JN9" i="9" s="1"/>
  <c r="JO9" i="9" s="1"/>
  <c r="JP9" i="9" s="1"/>
  <c r="JQ9" i="9" s="1"/>
  <c r="JR9" i="9" s="1"/>
  <c r="BE10" i="9"/>
  <c r="JR7" i="9" l="1"/>
  <c r="JR6" i="9" s="1"/>
  <c r="JS6" i="9" s="1"/>
  <c r="JT6" i="9" s="1"/>
  <c r="JU6" i="9" s="1"/>
  <c r="JV6" i="9" s="1"/>
  <c r="JW6" i="9" s="1"/>
  <c r="JX6" i="9" s="1"/>
  <c r="JS9" i="9"/>
  <c r="JT9" i="9" s="1"/>
  <c r="JU9" i="9" s="1"/>
  <c r="JV9" i="9" s="1"/>
  <c r="JW9" i="9" s="1"/>
  <c r="JX9" i="9" s="1"/>
  <c r="JY9" i="9" s="1"/>
  <c r="BF10" i="9"/>
  <c r="JY7" i="9" l="1"/>
  <c r="JY6" i="9" s="1"/>
  <c r="JZ6" i="9" s="1"/>
  <c r="KA6" i="9" s="1"/>
  <c r="KB6" i="9" s="1"/>
  <c r="KC6" i="9" s="1"/>
  <c r="KD6" i="9" s="1"/>
  <c r="KE6" i="9" s="1"/>
  <c r="JZ9" i="9"/>
  <c r="KA9" i="9" s="1"/>
  <c r="KB9" i="9" s="1"/>
  <c r="KC9" i="9" s="1"/>
  <c r="KD9" i="9" s="1"/>
  <c r="KE9" i="9" s="1"/>
  <c r="KF9" i="9" s="1"/>
  <c r="BG10" i="9"/>
  <c r="KF7" i="9" l="1"/>
  <c r="KF6" i="9" s="1"/>
  <c r="KG6" i="9" s="1"/>
  <c r="KH6" i="9" s="1"/>
  <c r="KI6" i="9" s="1"/>
  <c r="KJ6" i="9" s="1"/>
  <c r="KK6" i="9" s="1"/>
  <c r="KL6" i="9" s="1"/>
  <c r="KG9" i="9"/>
  <c r="KH9" i="9" s="1"/>
  <c r="KI9" i="9" s="1"/>
  <c r="KJ9" i="9" s="1"/>
  <c r="KK9" i="9" s="1"/>
  <c r="KL9" i="9" s="1"/>
  <c r="KM9" i="9" s="1"/>
  <c r="BH10" i="9"/>
  <c r="KM7" i="9" l="1"/>
  <c r="KM6" i="9" s="1"/>
  <c r="KN6" i="9" s="1"/>
  <c r="KO6" i="9" s="1"/>
  <c r="KP6" i="9" s="1"/>
  <c r="KQ6" i="9" s="1"/>
  <c r="KR6" i="9" s="1"/>
  <c r="KS6" i="9" s="1"/>
  <c r="KN9" i="9"/>
  <c r="KO9" i="9" s="1"/>
  <c r="KP9" i="9" s="1"/>
  <c r="KQ9" i="9" s="1"/>
  <c r="KR9" i="9" s="1"/>
  <c r="KS9" i="9" s="1"/>
  <c r="KT9" i="9" s="1"/>
  <c r="BI8" i="9"/>
  <c r="KT7" i="9" l="1"/>
  <c r="KT6" i="9" s="1"/>
  <c r="KU6" i="9" s="1"/>
  <c r="KV6" i="9" s="1"/>
  <c r="KW6" i="9" s="1"/>
  <c r="KX6" i="9" s="1"/>
  <c r="KY6" i="9" s="1"/>
  <c r="KZ6" i="9" s="1"/>
  <c r="KU9" i="9"/>
  <c r="KV9" i="9" s="1"/>
  <c r="KW9" i="9" s="1"/>
  <c r="KX9" i="9" s="1"/>
  <c r="KY9" i="9" s="1"/>
  <c r="KZ9" i="9" s="1"/>
  <c r="LA9" i="9" s="1"/>
  <c r="BI10" i="9"/>
  <c r="BJ10" i="9"/>
  <c r="LA7" i="9" l="1"/>
  <c r="LA6" i="9" s="1"/>
  <c r="LB6" i="9" s="1"/>
  <c r="LC6" i="9" s="1"/>
  <c r="LD6" i="9" s="1"/>
  <c r="LE6" i="9" s="1"/>
  <c r="LF6" i="9" s="1"/>
  <c r="LG6" i="9" s="1"/>
  <c r="LB9" i="9"/>
  <c r="LC9" i="9" s="1"/>
  <c r="LD9" i="9" s="1"/>
  <c r="LE9" i="9" s="1"/>
  <c r="LF9" i="9" s="1"/>
  <c r="LG9" i="9" s="1"/>
  <c r="LH9" i="9" s="1"/>
  <c r="BK10" i="9"/>
  <c r="LH7" i="9" l="1"/>
  <c r="LH6" i="9" s="1"/>
  <c r="LI6" i="9" s="1"/>
  <c r="LJ6" i="9" s="1"/>
  <c r="LK6" i="9" s="1"/>
  <c r="LL6" i="9" s="1"/>
  <c r="LM6" i="9" s="1"/>
  <c r="LN6" i="9" s="1"/>
  <c r="LI9" i="9"/>
  <c r="LJ9" i="9" s="1"/>
  <c r="LK9" i="9" s="1"/>
  <c r="LL9" i="9" s="1"/>
  <c r="LM9" i="9" s="1"/>
  <c r="LN9" i="9" s="1"/>
  <c r="LO9" i="9" s="1"/>
  <c r="BL10" i="9"/>
  <c r="LO7" i="9" l="1"/>
  <c r="LO6" i="9" s="1"/>
  <c r="LP6" i="9" s="1"/>
  <c r="LQ6" i="9" s="1"/>
  <c r="LR6" i="9" s="1"/>
  <c r="LS6" i="9" s="1"/>
  <c r="LT6" i="9" s="1"/>
  <c r="LU6" i="9" s="1"/>
  <c r="LP9" i="9"/>
  <c r="LQ9" i="9" s="1"/>
  <c r="LR9" i="9" s="1"/>
  <c r="LS9" i="9" s="1"/>
  <c r="LT9" i="9" s="1"/>
  <c r="LU9" i="9" s="1"/>
  <c r="LV9" i="9" s="1"/>
  <c r="BM10" i="9"/>
  <c r="LV7" i="9" l="1"/>
  <c r="LV6" i="9" s="1"/>
  <c r="LW6" i="9" s="1"/>
  <c r="LX6" i="9" s="1"/>
  <c r="LY6" i="9" s="1"/>
  <c r="LZ6" i="9" s="1"/>
  <c r="MA6" i="9" s="1"/>
  <c r="MB6" i="9" s="1"/>
  <c r="LW9" i="9"/>
  <c r="LX9" i="9" s="1"/>
  <c r="LY9" i="9" s="1"/>
  <c r="LZ9" i="9" s="1"/>
  <c r="MA9" i="9" s="1"/>
  <c r="MB9" i="9" s="1"/>
  <c r="MC9" i="9" s="1"/>
  <c r="BN10" i="9"/>
  <c r="MC7" i="9" l="1"/>
  <c r="MC6" i="9" s="1"/>
  <c r="MD6" i="9" s="1"/>
  <c r="ME6" i="9" s="1"/>
  <c r="MF6" i="9" s="1"/>
  <c r="MG6" i="9" s="1"/>
  <c r="MH6" i="9" s="1"/>
  <c r="MI6" i="9" s="1"/>
  <c r="MD9" i="9"/>
  <c r="ME9" i="9" s="1"/>
  <c r="MF9" i="9" s="1"/>
  <c r="MG9" i="9" s="1"/>
  <c r="MH9" i="9" s="1"/>
  <c r="MI9" i="9" s="1"/>
  <c r="MJ9" i="9" s="1"/>
  <c r="BO10" i="9"/>
  <c r="MJ7" i="9" l="1"/>
  <c r="MJ6" i="9" s="1"/>
  <c r="MK6" i="9" s="1"/>
  <c r="ML6" i="9" s="1"/>
  <c r="MM6" i="9" s="1"/>
  <c r="MN6" i="9" s="1"/>
  <c r="MO6" i="9" s="1"/>
  <c r="MP6" i="9" s="1"/>
  <c r="MK9" i="9"/>
  <c r="ML9" i="9" s="1"/>
  <c r="MM9" i="9" s="1"/>
  <c r="MN9" i="9" s="1"/>
  <c r="MO9" i="9" s="1"/>
  <c r="MP9" i="9" s="1"/>
  <c r="MQ9" i="9" s="1"/>
  <c r="BP8" i="9"/>
  <c r="MQ7" i="9" l="1"/>
  <c r="MQ6" i="9" s="1"/>
  <c r="MR6" i="9" s="1"/>
  <c r="MS6" i="9" s="1"/>
  <c r="MT6" i="9" s="1"/>
  <c r="MU6" i="9" s="1"/>
  <c r="MV6" i="9" s="1"/>
  <c r="MW6" i="9" s="1"/>
  <c r="MR9" i="9"/>
  <c r="MS9" i="9" s="1"/>
  <c r="MT9" i="9" s="1"/>
  <c r="MU9" i="9" s="1"/>
  <c r="MV9" i="9" s="1"/>
  <c r="MW9" i="9" s="1"/>
  <c r="MX9" i="9" s="1"/>
  <c r="BP10" i="9"/>
  <c r="BQ10" i="9"/>
  <c r="MX7" i="9" l="1"/>
  <c r="MX6" i="9" s="1"/>
  <c r="MY6" i="9" s="1"/>
  <c r="MZ6" i="9" s="1"/>
  <c r="NA6" i="9" s="1"/>
  <c r="NB6" i="9" s="1"/>
  <c r="NC6" i="9" s="1"/>
  <c r="ND6" i="9" s="1"/>
  <c r="MY9" i="9"/>
  <c r="MZ9" i="9" s="1"/>
  <c r="NA9" i="9" s="1"/>
  <c r="NB9" i="9" s="1"/>
  <c r="NC9" i="9" s="1"/>
  <c r="ND9" i="9" s="1"/>
  <c r="NE9" i="9" s="1"/>
  <c r="BR10" i="9"/>
  <c r="NE7" i="9" l="1"/>
  <c r="NE6" i="9" s="1"/>
  <c r="NF6" i="9" s="1"/>
  <c r="NG6" i="9" s="1"/>
  <c r="NH6" i="9" s="1"/>
  <c r="NI6" i="9" s="1"/>
  <c r="NJ6" i="9" s="1"/>
  <c r="NK6" i="9" s="1"/>
  <c r="NF9" i="9"/>
  <c r="NG9" i="9" s="1"/>
  <c r="NH9" i="9" s="1"/>
  <c r="NI9" i="9" s="1"/>
  <c r="NJ9" i="9" s="1"/>
  <c r="NK9" i="9" s="1"/>
  <c r="NL9" i="9" s="1"/>
  <c r="BS10" i="9"/>
  <c r="NL7" i="9" l="1"/>
  <c r="NL6" i="9" s="1"/>
  <c r="NM6" i="9" s="1"/>
  <c r="NN6" i="9" s="1"/>
  <c r="NO6" i="9" s="1"/>
  <c r="NP6" i="9" s="1"/>
  <c r="NQ6" i="9" s="1"/>
  <c r="NR6" i="9" s="1"/>
  <c r="NM9" i="9"/>
  <c r="NN9" i="9" s="1"/>
  <c r="NO9" i="9" s="1"/>
  <c r="NP9" i="9" s="1"/>
  <c r="NQ9" i="9" s="1"/>
  <c r="NR9" i="9" s="1"/>
  <c r="NS9" i="9" s="1"/>
  <c r="BT10" i="9"/>
  <c r="NS7" i="9" l="1"/>
  <c r="NT9" i="9"/>
  <c r="NU9" i="9" s="1"/>
  <c r="NV9" i="9" s="1"/>
  <c r="NW9" i="9" s="1"/>
  <c r="NX9" i="9" s="1"/>
  <c r="NY9" i="9" s="1"/>
  <c r="BU10" i="9"/>
  <c r="I21" i="9" l="1" a="1"/>
  <c r="I21" i="9" s="1"/>
  <c r="I20" i="9" a="1"/>
  <c r="I20" i="9" s="1"/>
  <c r="I16" i="9" a="1"/>
  <c r="I16" i="9" s="1"/>
  <c r="NS6" i="9"/>
  <c r="NT6" i="9" s="1"/>
  <c r="NU6" i="9" s="1"/>
  <c r="NV6" i="9" s="1"/>
  <c r="NW6" i="9" s="1"/>
  <c r="NX6" i="9" s="1"/>
  <c r="NY6" i="9" s="1"/>
  <c r="AO6" i="14"/>
  <c r="AG5" i="14"/>
  <c r="O5" i="14"/>
  <c r="BB6" i="14"/>
  <c r="M6" i="14"/>
  <c r="AX4" i="14"/>
  <c r="M5" i="14"/>
  <c r="AE4" i="14"/>
  <c r="AW6" i="14"/>
  <c r="AC6" i="14"/>
  <c r="J4" i="14"/>
  <c r="H12" i="12" s="1"/>
  <c r="AF4" i="14"/>
  <c r="AH6" i="14"/>
  <c r="P6" i="14"/>
  <c r="BA5" i="14"/>
  <c r="AV6" i="14"/>
  <c r="T4" i="14"/>
  <c r="AJ5" i="14"/>
  <c r="AQ6" i="14"/>
  <c r="AN4" i="14"/>
  <c r="AN6" i="14"/>
  <c r="AX5" i="14"/>
  <c r="AR6" i="14"/>
  <c r="R6" i="14"/>
  <c r="S4" i="14"/>
  <c r="AM6" i="14"/>
  <c r="AX6" i="14"/>
  <c r="AU4" i="14"/>
  <c r="AF6" i="14"/>
  <c r="AT4" i="14"/>
  <c r="BB4" i="14"/>
  <c r="AR5" i="14"/>
  <c r="Q6" i="14"/>
  <c r="AL6" i="14"/>
  <c r="L5" i="14"/>
  <c r="AD5" i="14"/>
  <c r="AK5" i="14"/>
  <c r="S6" i="14"/>
  <c r="AJ6" i="14"/>
  <c r="AG4" i="14"/>
  <c r="AT5" i="14"/>
  <c r="AA4" i="14"/>
  <c r="AC4" i="14"/>
  <c r="AV5" i="14"/>
  <c r="AI4" i="14"/>
  <c r="T6" i="14"/>
  <c r="AO4" i="14"/>
  <c r="AT6" i="14"/>
  <c r="AY4" i="14"/>
  <c r="AB6" i="14"/>
  <c r="AZ4" i="14"/>
  <c r="AE5" i="14"/>
  <c r="J5" i="14"/>
  <c r="H13" i="12" s="1"/>
  <c r="AO5" i="14"/>
  <c r="AM5" i="14"/>
  <c r="N4" i="14"/>
  <c r="BC4" i="14"/>
  <c r="Y6" i="14"/>
  <c r="W4" i="14"/>
  <c r="AY6" i="14"/>
  <c r="U6" i="14"/>
  <c r="AC5" i="14"/>
  <c r="AR4" i="14"/>
  <c r="X4" i="14"/>
  <c r="W6" i="14"/>
  <c r="AP4" i="14"/>
  <c r="AA5" i="14"/>
  <c r="AY5" i="14"/>
  <c r="AP5" i="14"/>
  <c r="K5" i="14"/>
  <c r="U4" i="14"/>
  <c r="BD5" i="14"/>
  <c r="AW4" i="14"/>
  <c r="AK6" i="14"/>
  <c r="N5" i="14"/>
  <c r="AD6" i="14"/>
  <c r="AB4" i="14"/>
  <c r="Z6" i="14"/>
  <c r="P5" i="14"/>
  <c r="V6" i="14"/>
  <c r="AH4" i="14"/>
  <c r="AS6" i="14"/>
  <c r="S5" i="14"/>
  <c r="AU5" i="14"/>
  <c r="W5" i="14"/>
  <c r="Q5" i="14"/>
  <c r="J6" i="14"/>
  <c r="H14" i="12" s="1"/>
  <c r="X6" i="14"/>
  <c r="AI6" i="14"/>
  <c r="AD4" i="14"/>
  <c r="AN5" i="14"/>
  <c r="R4" i="14"/>
  <c r="AV4" i="14"/>
  <c r="X5" i="14"/>
  <c r="Y4" i="14"/>
  <c r="O4" i="14"/>
  <c r="M4" i="14"/>
  <c r="L4" i="14"/>
  <c r="P4" i="14"/>
  <c r="AL5" i="14"/>
  <c r="O6" i="14"/>
  <c r="BC6" i="14"/>
  <c r="R5" i="14"/>
  <c r="Z5" i="14"/>
  <c r="AF5" i="14"/>
  <c r="AI5" i="14"/>
  <c r="V5" i="14"/>
  <c r="V4" i="14"/>
  <c r="U5" i="14"/>
  <c r="AS5" i="14"/>
  <c r="BA4" i="14"/>
  <c r="K6" i="14"/>
  <c r="BD6" i="14"/>
  <c r="AE6" i="14"/>
  <c r="Z4" i="14"/>
  <c r="Q4" i="14"/>
  <c r="AZ5" i="14"/>
  <c r="Y5" i="14"/>
  <c r="AK4" i="14"/>
  <c r="AQ4" i="14"/>
  <c r="N6" i="14"/>
  <c r="AM4" i="14"/>
  <c r="AQ5" i="14"/>
  <c r="AP6" i="14"/>
  <c r="AG6" i="14"/>
  <c r="BA6" i="14"/>
  <c r="AU6" i="14"/>
  <c r="K4" i="14"/>
  <c r="L6" i="14"/>
  <c r="AL4" i="14"/>
  <c r="BB5" i="14"/>
  <c r="AB5" i="14"/>
  <c r="AJ4" i="14"/>
  <c r="AH5" i="14"/>
  <c r="AW5" i="14"/>
  <c r="T5" i="14"/>
  <c r="AS4" i="14"/>
  <c r="AZ6" i="14"/>
  <c r="AA6" i="14"/>
  <c r="BC5" i="14"/>
  <c r="BD4" i="14"/>
  <c r="I15" i="9" a="1"/>
  <c r="I15" i="9" s="1"/>
  <c r="I23" i="9" a="1"/>
  <c r="I23" i="9" s="1"/>
  <c r="I19" i="9" a="1"/>
  <c r="I19" i="9" s="1"/>
  <c r="I14" i="9" a="1"/>
  <c r="I14" i="9" s="1"/>
  <c r="I18" i="9" a="1"/>
  <c r="I18" i="9" s="1"/>
  <c r="I17" i="9" a="1"/>
  <c r="I17" i="9" s="1"/>
  <c r="I22" i="9" a="1"/>
  <c r="I22" i="9" s="1"/>
  <c r="I13" i="9" a="1"/>
  <c r="I13" i="9" s="1"/>
  <c r="I11" i="9" a="1"/>
  <c r="I11" i="9" s="1"/>
  <c r="I12" i="9" a="1"/>
  <c r="I12" i="9" s="1"/>
  <c r="BW8" i="9"/>
  <c r="BV10" i="9"/>
  <c r="J16" i="9" l="1"/>
  <c r="K16" i="9"/>
  <c r="L16" i="9"/>
  <c r="K20" i="9"/>
  <c r="J20" i="9"/>
  <c r="L20" i="9"/>
  <c r="L21" i="9"/>
  <c r="K21" i="9"/>
  <c r="J21" i="9"/>
  <c r="H11" i="12"/>
  <c r="H15" i="12"/>
  <c r="O12" i="12"/>
  <c r="J14" i="12"/>
  <c r="I14" i="12"/>
  <c r="O13" i="12"/>
  <c r="J13" i="12"/>
  <c r="I13" i="12"/>
  <c r="J12" i="12"/>
  <c r="I12" i="12"/>
  <c r="M13" i="12"/>
  <c r="O14" i="12"/>
  <c r="M12" i="12"/>
  <c r="L14" i="12"/>
  <c r="K14" i="12"/>
  <c r="L13" i="12"/>
  <c r="K13" i="12"/>
  <c r="N13" i="12"/>
  <c r="L12" i="12"/>
  <c r="K12" i="12"/>
  <c r="N12" i="12"/>
  <c r="N14" i="12"/>
  <c r="M14" i="12"/>
  <c r="K15" i="9"/>
  <c r="J15" i="9"/>
  <c r="L15" i="9"/>
  <c r="K13" i="9"/>
  <c r="J13" i="9"/>
  <c r="L13" i="9"/>
  <c r="J22" i="9"/>
  <c r="L22" i="9"/>
  <c r="K22" i="9"/>
  <c r="J17" i="9"/>
  <c r="P17" i="9" s="1" a="1"/>
  <c r="P17" i="9" s="1"/>
  <c r="L17" i="9"/>
  <c r="K17" i="9"/>
  <c r="K18" i="9"/>
  <c r="L18" i="9"/>
  <c r="J18" i="9"/>
  <c r="P18" i="9" s="1" a="1"/>
  <c r="P18" i="9" s="1"/>
  <c r="J14" i="9"/>
  <c r="L14" i="9"/>
  <c r="K14" i="9"/>
  <c r="K23" i="9"/>
  <c r="L23" i="9"/>
  <c r="J23" i="9"/>
  <c r="P23" i="9" s="1" a="1"/>
  <c r="P23" i="9" s="1"/>
  <c r="C11" i="12"/>
  <c r="K19" i="9"/>
  <c r="L19" i="9"/>
  <c r="J19" i="9"/>
  <c r="F3" i="9"/>
  <c r="L12" i="9"/>
  <c r="J12" i="9"/>
  <c r="K12" i="9"/>
  <c r="L11" i="9"/>
  <c r="J11" i="9"/>
  <c r="BX10" i="9"/>
  <c r="BW10" i="9"/>
  <c r="P11" i="9" l="1" a="1"/>
  <c r="P11" i="9" s="1"/>
  <c r="Q11" i="9" s="1"/>
  <c r="P14" i="9" a="1"/>
  <c r="P14" i="9" s="1"/>
  <c r="P12" i="9" a="1"/>
  <c r="P12" i="9" s="1"/>
  <c r="P15" i="9" a="1"/>
  <c r="P15" i="9" s="1"/>
  <c r="P21" i="9" a="1"/>
  <c r="P21" i="9" s="1"/>
  <c r="Q21" i="9" s="1"/>
  <c r="P13" i="9" a="1"/>
  <c r="P13" i="9" s="1"/>
  <c r="Q13" i="9" s="1"/>
  <c r="P20" i="9" a="1"/>
  <c r="P20" i="9" s="1"/>
  <c r="Q20" i="9" s="1"/>
  <c r="P22" i="9" a="1"/>
  <c r="P22" i="9" s="1"/>
  <c r="Q22" i="9" s="1"/>
  <c r="P19" i="9" a="1"/>
  <c r="P19" i="9" s="1"/>
  <c r="Q19" i="9" s="1"/>
  <c r="P16" i="9" a="1"/>
  <c r="P16" i="9" s="1"/>
  <c r="Q16" i="9" s="1"/>
  <c r="M17" i="9"/>
  <c r="M13" i="9"/>
  <c r="M22" i="9"/>
  <c r="O15" i="12"/>
  <c r="O11" i="12"/>
  <c r="M21" i="9"/>
  <c r="M20" i="9"/>
  <c r="N20" i="9"/>
  <c r="O20" i="9"/>
  <c r="M15" i="9"/>
  <c r="N21" i="9"/>
  <c r="O21" i="9"/>
  <c r="M16" i="9"/>
  <c r="O16" i="9"/>
  <c r="N16" i="9"/>
  <c r="J11" i="12"/>
  <c r="J15" i="12"/>
  <c r="I11" i="12"/>
  <c r="I15" i="12"/>
  <c r="M11" i="12"/>
  <c r="N11" i="12"/>
  <c r="M15" i="12"/>
  <c r="L11" i="12"/>
  <c r="L15" i="12"/>
  <c r="N15" i="12"/>
  <c r="K11" i="12"/>
  <c r="K15" i="12"/>
  <c r="Q14" i="9"/>
  <c r="O22" i="9"/>
  <c r="M19" i="9"/>
  <c r="N22" i="9"/>
  <c r="C12" i="12"/>
  <c r="C14" i="12"/>
  <c r="N17" i="9"/>
  <c r="Q17" i="9"/>
  <c r="O17" i="9"/>
  <c r="O13" i="9"/>
  <c r="N13" i="9"/>
  <c r="O19" i="9"/>
  <c r="N19" i="9"/>
  <c r="O14" i="9"/>
  <c r="N15" i="9"/>
  <c r="O15" i="9"/>
  <c r="Q15" i="9"/>
  <c r="O23" i="9"/>
  <c r="Q23" i="9"/>
  <c r="N23" i="9"/>
  <c r="M14" i="9"/>
  <c r="M18" i="9"/>
  <c r="O18" i="9"/>
  <c r="Q18" i="9"/>
  <c r="N18" i="9"/>
  <c r="M23" i="9"/>
  <c r="N14" i="9"/>
  <c r="F7" i="9"/>
  <c r="F4" i="9"/>
  <c r="Q12" i="9"/>
  <c r="N11" i="9"/>
  <c r="M12" i="9"/>
  <c r="N12" i="9"/>
  <c r="O12" i="9"/>
  <c r="M11" i="9"/>
  <c r="BY10" i="9"/>
  <c r="C15" i="12" l="1"/>
  <c r="I13" i="11"/>
  <c r="I15" i="11" s="1"/>
  <c r="C13" i="11"/>
  <c r="C15" i="11" s="1"/>
  <c r="F8" i="9"/>
  <c r="BZ10" i="9"/>
  <c r="CA10" i="9" l="1"/>
  <c r="CB10" i="9" l="1"/>
  <c r="CC10" i="9" l="1"/>
  <c r="CE10" i="9" l="1"/>
  <c r="CD8" i="9"/>
  <c r="CD10" i="9"/>
  <c r="CF10" i="9" l="1"/>
  <c r="CG10" i="9" l="1"/>
  <c r="CH10" i="9" l="1"/>
  <c r="CI10" i="9" l="1"/>
  <c r="CJ10" i="9" l="1"/>
  <c r="CK10" i="9" l="1"/>
  <c r="CK8" i="9"/>
  <c r="CL10" i="9" l="1"/>
  <c r="CM10" i="9" l="1"/>
  <c r="CN10" i="9" l="1"/>
  <c r="CO10" i="9" l="1"/>
  <c r="CP10" i="9" l="1"/>
  <c r="CQ10" i="9" l="1"/>
  <c r="CR10" i="9" l="1"/>
  <c r="CR8" i="9"/>
  <c r="CS10" i="9" l="1"/>
  <c r="CT10" i="9" l="1"/>
  <c r="CU10" i="9" l="1"/>
  <c r="CV10" i="9" l="1"/>
  <c r="CW10" i="9" l="1"/>
  <c r="CX10" i="9" l="1"/>
  <c r="CY10" i="9" l="1"/>
  <c r="CY8" i="9"/>
  <c r="CZ10" i="9" l="1"/>
  <c r="DA10" i="9" l="1"/>
  <c r="DB10" i="9" l="1"/>
  <c r="DC10" i="9" l="1"/>
  <c r="DD10" i="9" l="1"/>
  <c r="DE10" i="9" l="1"/>
  <c r="DF8" i="9" l="1"/>
  <c r="DF10" i="9"/>
  <c r="DG10" i="9" l="1"/>
  <c r="DH10" i="9" l="1"/>
  <c r="DI10" i="9" l="1"/>
  <c r="DJ10" i="9" l="1"/>
  <c r="DK10" i="9" l="1"/>
  <c r="DL10" i="9" l="1"/>
  <c r="DM10" i="9" l="1"/>
  <c r="DM8" i="9"/>
  <c r="DN10" i="9" l="1"/>
  <c r="DO10" i="9" l="1"/>
  <c r="DP10" i="9" l="1"/>
  <c r="DQ10" i="9" l="1"/>
  <c r="DR10" i="9" l="1"/>
  <c r="DS10" i="9" l="1"/>
  <c r="DT8" i="9" l="1"/>
  <c r="DT10" i="9"/>
  <c r="DU10" i="9" l="1"/>
  <c r="DV10" i="9" l="1"/>
  <c r="DW10" i="9" l="1"/>
  <c r="DX10" i="9" l="1"/>
  <c r="DY10" i="9" l="1"/>
  <c r="DZ10" i="9" l="1"/>
  <c r="EA8" i="9" l="1"/>
  <c r="EA10" i="9"/>
  <c r="EB10" i="9" l="1"/>
  <c r="EC10" i="9" l="1"/>
  <c r="ED10" i="9" l="1"/>
  <c r="EE10" i="9" l="1"/>
  <c r="EF10" i="9" l="1"/>
  <c r="EG10" i="9" l="1"/>
  <c r="EH8" i="9" l="1"/>
  <c r="EH10" i="9"/>
  <c r="EI10" i="9" l="1"/>
  <c r="EJ10" i="9" l="1"/>
  <c r="EK10" i="9" l="1"/>
  <c r="EL10" i="9" l="1"/>
  <c r="EM10" i="9" l="1"/>
  <c r="EN10" i="9" l="1"/>
  <c r="EO10" i="9" l="1"/>
  <c r="EO8" i="9"/>
  <c r="EP10" i="9" l="1"/>
  <c r="EQ10" i="9" l="1"/>
  <c r="ER10" i="9" l="1"/>
  <c r="ES10" i="9" l="1"/>
  <c r="ET10" i="9" l="1"/>
  <c r="EU10" i="9" l="1"/>
  <c r="EV10" i="9" l="1"/>
  <c r="EV8" i="9"/>
  <c r="EW10" i="9" l="1"/>
  <c r="EX10" i="9" l="1"/>
  <c r="EY10" i="9" l="1"/>
  <c r="EZ10" i="9" l="1"/>
  <c r="FA10" i="9" l="1"/>
  <c r="FB10" i="9" l="1"/>
  <c r="FC8" i="9" l="1"/>
  <c r="FC10" i="9"/>
  <c r="FD10" i="9" l="1"/>
  <c r="FE10" i="9" l="1"/>
  <c r="FF10" i="9" l="1"/>
  <c r="FG10" i="9" l="1"/>
  <c r="FH10" i="9" l="1"/>
  <c r="FI10" i="9" l="1"/>
  <c r="FJ8" i="9" l="1"/>
  <c r="FJ10" i="9"/>
  <c r="FK10" i="9" l="1"/>
  <c r="FL10" i="9" l="1"/>
  <c r="FM10" i="9" l="1"/>
  <c r="FN10" i="9" l="1"/>
  <c r="FO10" i="9" l="1"/>
  <c r="FP10" i="9" l="1"/>
  <c r="FQ10" i="9" l="1"/>
  <c r="FQ8" i="9"/>
  <c r="FR10" i="9" l="1"/>
  <c r="FS10" i="9" l="1"/>
  <c r="FT10" i="9" l="1"/>
  <c r="FU10" i="9" l="1"/>
  <c r="FV10" i="9" l="1"/>
  <c r="FW10" i="9" l="1"/>
  <c r="FX8" i="9" l="1"/>
  <c r="FX10" i="9"/>
  <c r="FY10" i="9" l="1"/>
  <c r="FZ10" i="9" l="1"/>
  <c r="GA10" i="9" l="1"/>
  <c r="GB10" i="9" l="1"/>
  <c r="GC10" i="9" l="1"/>
  <c r="GD10" i="9" l="1"/>
  <c r="GE8" i="9" l="1"/>
  <c r="GE10" i="9"/>
  <c r="GF10" i="9" l="1"/>
  <c r="GG10" i="9" l="1"/>
  <c r="GH10" i="9" l="1"/>
  <c r="GI10" i="9" l="1"/>
  <c r="GJ10" i="9" l="1"/>
  <c r="GK10" i="9" l="1"/>
  <c r="GL10" i="9" l="1"/>
  <c r="GL8" i="9"/>
  <c r="GM10" i="9" l="1"/>
  <c r="GN10" i="9" l="1"/>
  <c r="GO10" i="9" l="1"/>
  <c r="GP10" i="9" l="1"/>
  <c r="GQ10" i="9" l="1"/>
  <c r="GR10" i="9" l="1"/>
  <c r="GS8" i="9" l="1"/>
  <c r="GS10" i="9"/>
  <c r="GT10" i="9" l="1"/>
  <c r="GU10" i="9" l="1"/>
  <c r="GV10" i="9" l="1"/>
  <c r="GW10" i="9" l="1"/>
  <c r="GX10" i="9" l="1"/>
  <c r="GY10" i="9" l="1"/>
  <c r="GZ8" i="9" l="1"/>
  <c r="GZ10" i="9"/>
  <c r="HA10" i="9" l="1"/>
  <c r="HB10" i="9" l="1"/>
  <c r="HC10" i="9" l="1"/>
  <c r="HD10" i="9" l="1"/>
  <c r="HE10" i="9" l="1"/>
  <c r="HF10" i="9" l="1"/>
  <c r="HG10" i="9" l="1"/>
  <c r="HG8" i="9"/>
  <c r="HH10" i="9" l="1"/>
  <c r="HI10" i="9" l="1"/>
  <c r="HJ10" i="9" l="1"/>
  <c r="HK10" i="9" l="1"/>
  <c r="HL10" i="9" l="1"/>
  <c r="HM10" i="9" l="1"/>
  <c r="HN10" i="9" l="1"/>
  <c r="HN8" i="9"/>
  <c r="HO10" i="9" l="1"/>
  <c r="HP10" i="9" l="1"/>
  <c r="HQ10" i="9" l="1"/>
  <c r="HR10" i="9" l="1"/>
  <c r="HS10" i="9" l="1"/>
  <c r="HT10" i="9" l="1"/>
  <c r="HU10" i="9" l="1"/>
  <c r="HU8" i="9"/>
  <c r="HV10" i="9" l="1"/>
  <c r="HW10" i="9" l="1"/>
  <c r="HX10" i="9" l="1"/>
  <c r="HY10" i="9" l="1"/>
  <c r="HZ10" i="9" l="1"/>
  <c r="IA10" i="9" l="1"/>
  <c r="IB10" i="9" l="1"/>
  <c r="IB8" i="9"/>
  <c r="IC10" i="9" l="1"/>
  <c r="ID10" i="9" l="1"/>
  <c r="IE10" i="9" l="1"/>
  <c r="IF10" i="9" l="1"/>
  <c r="IG10" i="9" l="1"/>
  <c r="IH10" i="9" l="1"/>
  <c r="II10" i="9" l="1"/>
  <c r="II8" i="9"/>
  <c r="IJ10" i="9" l="1"/>
  <c r="IK10" i="9" l="1"/>
  <c r="IL10" i="9" l="1"/>
  <c r="IM10" i="9" l="1"/>
  <c r="IN10" i="9" l="1"/>
  <c r="IO10" i="9" l="1"/>
  <c r="IP8" i="9" l="1"/>
  <c r="IP10" i="9"/>
  <c r="IQ10" i="9" l="1"/>
  <c r="IR10" i="9" l="1"/>
  <c r="IS10" i="9" l="1"/>
  <c r="IT10" i="9" l="1"/>
  <c r="IU10" i="9" l="1"/>
  <c r="IV10" i="9" l="1"/>
  <c r="IW10" i="9" l="1"/>
  <c r="IW8" i="9"/>
  <c r="IX10" i="9" l="1"/>
  <c r="IY10" i="9" l="1"/>
  <c r="IZ10" i="9" l="1"/>
  <c r="JA10" i="9" l="1"/>
  <c r="JB10" i="9" l="1"/>
  <c r="JC10" i="9" l="1"/>
  <c r="JD8" i="9" l="1"/>
  <c r="JD10" i="9"/>
  <c r="JE10" i="9" l="1"/>
  <c r="JF10" i="9" l="1"/>
  <c r="JG10" i="9" l="1"/>
  <c r="JH10" i="9" l="1"/>
  <c r="JI10" i="9" l="1"/>
  <c r="JJ10" i="9" l="1"/>
  <c r="JK8" i="9" l="1"/>
  <c r="JK10" i="9"/>
  <c r="JL10" i="9" l="1"/>
  <c r="JM10" i="9" l="1"/>
  <c r="JN10" i="9" l="1"/>
  <c r="JO10" i="9" l="1"/>
  <c r="JP10" i="9" l="1"/>
  <c r="JQ10" i="9" l="1"/>
  <c r="JR10" i="9" l="1"/>
  <c r="JR8" i="9"/>
  <c r="JS10" i="9" l="1"/>
  <c r="JT10" i="9" l="1"/>
  <c r="JU10" i="9" l="1"/>
  <c r="JV10" i="9" l="1"/>
  <c r="JW10" i="9" l="1"/>
  <c r="JX10" i="9" l="1"/>
  <c r="JY10" i="9" l="1"/>
  <c r="JY8" i="9"/>
  <c r="JZ10" i="9" l="1"/>
  <c r="KA10" i="9" l="1"/>
  <c r="KB10" i="9" l="1"/>
  <c r="KC10" i="9" l="1"/>
  <c r="KD10" i="9" l="1"/>
  <c r="KE10" i="9" l="1"/>
  <c r="KF8" i="9" l="1"/>
  <c r="KF10" i="9"/>
  <c r="KG10" i="9" l="1"/>
  <c r="KH10" i="9" l="1"/>
  <c r="KI10" i="9" l="1"/>
  <c r="KJ10" i="9" l="1"/>
  <c r="KK10" i="9" l="1"/>
  <c r="KL10" i="9" l="1"/>
  <c r="KM10" i="9" l="1"/>
  <c r="KM8" i="9"/>
  <c r="KN10" i="9" l="1"/>
  <c r="KO10" i="9" l="1"/>
  <c r="KP10" i="9" l="1"/>
  <c r="KQ10" i="9" l="1"/>
  <c r="KR10" i="9" l="1"/>
  <c r="KS10" i="9" l="1"/>
  <c r="KT10" i="9" l="1"/>
  <c r="KT8" i="9"/>
  <c r="KU10" i="9" l="1"/>
  <c r="KV10" i="9" l="1"/>
  <c r="KW10" i="9" l="1"/>
  <c r="KX10" i="9" l="1"/>
  <c r="KY10" i="9" l="1"/>
  <c r="KZ10" i="9" l="1"/>
  <c r="LA8" i="9" l="1"/>
  <c r="LA10" i="9"/>
  <c r="LB10" i="9" l="1"/>
  <c r="LC10" i="9" l="1"/>
  <c r="LD10" i="9" l="1"/>
  <c r="LE10" i="9" l="1"/>
  <c r="LF10" i="9" l="1"/>
  <c r="LG10" i="9" l="1"/>
  <c r="LH10" i="9" l="1"/>
  <c r="LH8" i="9"/>
  <c r="LI10" i="9" l="1"/>
  <c r="LJ10" i="9" l="1"/>
  <c r="LK10" i="9" l="1"/>
  <c r="LL10" i="9" l="1"/>
  <c r="LM10" i="9" l="1"/>
  <c r="LN10" i="9" l="1"/>
  <c r="LO10" i="9" l="1"/>
  <c r="LO8" i="9"/>
  <c r="LP10" i="9" l="1"/>
  <c r="LQ10" i="9" l="1"/>
  <c r="LR10" i="9" l="1"/>
  <c r="LS10" i="9" l="1"/>
  <c r="LT10" i="9" l="1"/>
  <c r="LU10" i="9" l="1"/>
  <c r="LV8" i="9" l="1"/>
  <c r="LV10" i="9"/>
  <c r="LW10" i="9" l="1"/>
  <c r="LX10" i="9" l="1"/>
  <c r="LY10" i="9" l="1"/>
  <c r="LZ10" i="9" l="1"/>
  <c r="MA10" i="9" l="1"/>
  <c r="MB10" i="9" l="1"/>
  <c r="MC8" i="9" l="1"/>
  <c r="MC10" i="9"/>
  <c r="MD10" i="9" l="1"/>
  <c r="ME10" i="9" l="1"/>
  <c r="MF10" i="9" l="1"/>
  <c r="MG10" i="9" l="1"/>
  <c r="MH10" i="9" l="1"/>
  <c r="MI10" i="9" l="1"/>
  <c r="MJ8" i="9" l="1"/>
  <c r="MJ10" i="9"/>
  <c r="MK10" i="9" l="1"/>
  <c r="ML10" i="9" l="1"/>
  <c r="MM10" i="9" l="1"/>
  <c r="MN10" i="9" l="1"/>
  <c r="MO10" i="9" l="1"/>
  <c r="MP10" i="9" l="1"/>
  <c r="MQ10" i="9" l="1"/>
  <c r="MQ8" i="9"/>
  <c r="MR10" i="9" l="1"/>
  <c r="MS10" i="9" l="1"/>
  <c r="MT10" i="9" l="1"/>
  <c r="MU10" i="9" l="1"/>
  <c r="MV10" i="9" l="1"/>
  <c r="MW10" i="9" l="1"/>
  <c r="MX10" i="9" l="1"/>
  <c r="MX8" i="9"/>
  <c r="MY10" i="9" l="1"/>
  <c r="MZ10" i="9" l="1"/>
  <c r="NA10" i="9" l="1"/>
  <c r="NB10" i="9" l="1"/>
  <c r="NC10" i="9" l="1"/>
  <c r="ND10" i="9" l="1"/>
  <c r="NE10" i="9" l="1"/>
  <c r="NE8" i="9"/>
  <c r="NF10" i="9" l="1"/>
  <c r="NG10" i="9" l="1"/>
  <c r="NH10" i="9" l="1"/>
  <c r="NI10" i="9" l="1"/>
  <c r="NJ10" i="9" l="1"/>
  <c r="NK10" i="9" l="1"/>
  <c r="NL8" i="9" l="1"/>
  <c r="NL10" i="9"/>
  <c r="NM10" i="9" l="1"/>
  <c r="NN10" i="9" l="1"/>
  <c r="NO10" i="9" l="1"/>
  <c r="NP10" i="9" l="1"/>
  <c r="NQ10" i="9" l="1"/>
  <c r="NR10" i="9" l="1"/>
  <c r="NS8" i="9" l="1"/>
  <c r="NS10" i="9"/>
  <c r="NT10" i="9" l="1"/>
  <c r="NU10" i="9" l="1"/>
  <c r="NV10" i="9" l="1"/>
  <c r="NW10" i="9" l="1"/>
  <c r="NY10" i="9" l="1"/>
  <c r="NX10" i="9"/>
  <c r="K11" i="9"/>
  <c r="C13" i="12" s="1"/>
  <c r="L13" i="11" s="1"/>
  <c r="L15" i="11" s="1"/>
  <c r="O11" i="9" l="1"/>
  <c r="F5" i="9"/>
  <c r="F13" i="11" s="1"/>
  <c r="F15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10" authorId="0" shapeId="0" xr:uid="{176C72CE-6290-4745-A7C2-F8DCD23F8967}">
      <text>
        <r>
          <rPr>
            <b/>
            <sz val="10"/>
            <color indexed="81"/>
            <rFont val="Tahoma"/>
            <family val="2"/>
          </rPr>
          <t>Mantenimientos PROGRAMADOS</t>
        </r>
      </text>
    </comment>
    <comment ref="J10" authorId="0" shapeId="0" xr:uid="{6F89DDF6-4504-4D7B-B859-938C64BBA562}">
      <text>
        <r>
          <rPr>
            <b/>
            <sz val="11"/>
            <color indexed="81"/>
            <rFont val="Tahoma"/>
            <family val="2"/>
          </rPr>
          <t>Mantenimientos EJECUTADOS</t>
        </r>
      </text>
    </comment>
    <comment ref="K10" authorId="0" shapeId="0" xr:uid="{F0FFE931-02B3-4C4E-B368-E7CC1E1EE7B7}">
      <text>
        <r>
          <rPr>
            <b/>
            <sz val="10"/>
            <color indexed="81"/>
            <rFont val="Tahoma"/>
            <family val="2"/>
          </rPr>
          <t>Mantenimientos REPROGRAMADOS</t>
        </r>
      </text>
    </comment>
    <comment ref="L10" authorId="0" shapeId="0" xr:uid="{8D18869B-DA3A-4233-9D20-5487986279B4}">
      <text>
        <r>
          <rPr>
            <b/>
            <sz val="10"/>
            <color indexed="81"/>
            <rFont val="Tahoma"/>
            <family val="2"/>
          </rPr>
          <t>Mantenimientos 
NO EJECUTADOS</t>
        </r>
      </text>
    </comment>
    <comment ref="M10" authorId="0" shapeId="0" xr:uid="{865C40F6-BE7D-4D94-8D70-BF08A35FA9C1}">
      <text>
        <r>
          <rPr>
            <b/>
            <sz val="10"/>
            <color indexed="81"/>
            <rFont val="Tahoma"/>
            <family val="2"/>
          </rPr>
          <t>Mantenimientos PENDIENTES</t>
        </r>
      </text>
    </comment>
    <comment ref="N10" authorId="0" shapeId="0" xr:uid="{3AF588D6-5914-4413-B7A9-74F7DDF34763}">
      <text>
        <r>
          <rPr>
            <b/>
            <sz val="10"/>
            <color indexed="81"/>
            <rFont val="Tahoma"/>
            <family val="2"/>
          </rPr>
          <t>%CUMPLIMIENTO = EJECUTADOS / (EJECUTADOS + NO EJECUTADOS)</t>
        </r>
      </text>
    </comment>
    <comment ref="O10" authorId="0" shapeId="0" xr:uid="{BAD7DA43-3164-4259-90D7-974D986D7941}">
      <text>
        <r>
          <rPr>
            <b/>
            <sz val="10"/>
            <color indexed="81"/>
            <rFont val="Tahoma"/>
            <family val="2"/>
          </rPr>
          <t>%EFECTIVIDAD = EJECUTADOS / (EJECUTADOS + REPROGRAMADOS)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<sst xmlns="http://schemas.openxmlformats.org/spreadsheetml/2006/main" count="181" uniqueCount="131">
  <si>
    <t>Actividad</t>
  </si>
  <si>
    <t>Nro</t>
  </si>
  <si>
    <t>Código</t>
  </si>
  <si>
    <t>8676</t>
  </si>
  <si>
    <t>4020</t>
  </si>
  <si>
    <t>4717</t>
  </si>
  <si>
    <t>2180</t>
  </si>
  <si>
    <t>Equipo</t>
  </si>
  <si>
    <t>Día de inicio</t>
  </si>
  <si>
    <t>Frecuencia</t>
  </si>
  <si>
    <t>E</t>
  </si>
  <si>
    <t>R</t>
  </si>
  <si>
    <t>Proximo Mnnto</t>
  </si>
  <si>
    <t>ESTADO</t>
  </si>
  <si>
    <t>PRÓXIMO</t>
  </si>
  <si>
    <t>DATOS DE EQUIPOS INDUSTRIALES</t>
  </si>
  <si>
    <t>Marca</t>
  </si>
  <si>
    <t>Frecuencia (días)</t>
  </si>
  <si>
    <t>Perforadora Rotativa MD6540C</t>
  </si>
  <si>
    <t>Caterpillar</t>
  </si>
  <si>
    <t>Carga sobre la broca 119,050 Lb - Diámetro de perforación: 9" - 15"</t>
  </si>
  <si>
    <t>Epiroc</t>
  </si>
  <si>
    <t>Perforadora Smart ROC D65</t>
  </si>
  <si>
    <t>Diametro de barreno 110mm - 229mm .}- Martillo 6"</t>
  </si>
  <si>
    <t>Perforadora 320XPC</t>
  </si>
  <si>
    <t>P&amp;H</t>
  </si>
  <si>
    <t>150,000 lb de carga de barrena - Diámetro de perforación 10" 5/8 - 17" ½</t>
  </si>
  <si>
    <t>Excavadora 385C</t>
  </si>
  <si>
    <t>Peso 86.5 T - Capacidad cuchara 4m3</t>
  </si>
  <si>
    <t>Características Principales</t>
  </si>
  <si>
    <t>Días</t>
  </si>
  <si>
    <t>Frecuencia de Mantenimiento</t>
  </si>
  <si>
    <t>Semanal</t>
  </si>
  <si>
    <t>Mensual</t>
  </si>
  <si>
    <t>Bimestral</t>
  </si>
  <si>
    <t>Trimestral</t>
  </si>
  <si>
    <t>Anual</t>
  </si>
  <si>
    <t>Quincenal</t>
  </si>
  <si>
    <t>Cód</t>
  </si>
  <si>
    <t>P</t>
  </si>
  <si>
    <t>Semestral</t>
  </si>
  <si>
    <t>PR</t>
  </si>
  <si>
    <t>N</t>
  </si>
  <si>
    <t>INDICADORES</t>
  </si>
  <si>
    <t>Faltan días</t>
  </si>
  <si>
    <t>INICIA EN LA SEMANA DEL</t>
  </si>
  <si>
    <t>% Cumplimiento</t>
  </si>
  <si>
    <t>Tamaño Secciones</t>
  </si>
  <si>
    <t>Rojo:</t>
  </si>
  <si>
    <t>Amarillo:</t>
  </si>
  <si>
    <t>Verde:</t>
  </si>
  <si>
    <t>Complemen:</t>
  </si>
  <si>
    <t>Indicador</t>
  </si>
  <si>
    <t>Indicador:</t>
  </si>
  <si>
    <t>Ancho Aguja:</t>
  </si>
  <si>
    <t>Diferencia KPI</t>
  </si>
  <si>
    <t>Complement:</t>
  </si>
  <si>
    <t>% Eficiencia</t>
  </si>
  <si>
    <t>Objetivos</t>
  </si>
  <si>
    <t>Programados (PR)</t>
  </si>
  <si>
    <t>Ejecutados (E)</t>
  </si>
  <si>
    <t>Reprogramados (R)</t>
  </si>
  <si>
    <t>No Ejecutados (N)</t>
  </si>
  <si>
    <t>Pendientes (P)</t>
  </si>
  <si>
    <t>Cumplim</t>
  </si>
  <si>
    <t>Efectiv</t>
  </si>
  <si>
    <t>Cumplimiento</t>
  </si>
  <si>
    <t>Efectividad</t>
  </si>
  <si>
    <t>Código de Equipo</t>
  </si>
  <si>
    <t>VELOCIMETROS TOTALES</t>
  </si>
  <si>
    <t>VELOCIMETROS POR EQUIPO</t>
  </si>
  <si>
    <t>SEMANA</t>
  </si>
  <si>
    <t>Todos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</si>
  <si>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</si>
  <si>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</si>
  <si>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</si>
  <si>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</si>
  <si>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</si>
  <si>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</si>
  <si>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</si>
  <si>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</si>
  <si>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</si>
  <si>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</si>
  <si>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</si>
  <si>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</si>
  <si>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Semana 13</t>
  </si>
  <si>
    <t>Semana 14</t>
  </si>
  <si>
    <t>Semana 15</t>
  </si>
  <si>
    <t>Semana 16</t>
  </si>
  <si>
    <t>Semana 17</t>
  </si>
  <si>
    <t>Semana 18</t>
  </si>
  <si>
    <t>Semana 19</t>
  </si>
  <si>
    <t>Semana 20</t>
  </si>
  <si>
    <t>Semana 21</t>
  </si>
  <si>
    <t>Semana 22</t>
  </si>
  <si>
    <t>Semana 23</t>
  </si>
  <si>
    <t>Semana 24</t>
  </si>
  <si>
    <t>Semana 25</t>
  </si>
  <si>
    <t>Semana 26</t>
  </si>
  <si>
    <t>Semana 27</t>
  </si>
  <si>
    <t>Semana 28</t>
  </si>
  <si>
    <t>Semana 29</t>
  </si>
  <si>
    <t>Semana 30</t>
  </si>
  <si>
    <t>Semana 31</t>
  </si>
  <si>
    <t>Semana 32</t>
  </si>
  <si>
    <t>Semana 33</t>
  </si>
  <si>
    <t>Semana 34</t>
  </si>
  <si>
    <t>Semana 35</t>
  </si>
  <si>
    <t>Semana 36</t>
  </si>
  <si>
    <t>Semana 37</t>
  </si>
  <si>
    <t>Semana 38</t>
  </si>
  <si>
    <t>Semana 39</t>
  </si>
  <si>
    <t>Semana 40</t>
  </si>
  <si>
    <t>Semana 41</t>
  </si>
  <si>
    <t>Semana 42</t>
  </si>
  <si>
    <t>Semana 43</t>
  </si>
  <si>
    <t>Semana 44</t>
  </si>
  <si>
    <t>Semana 45</t>
  </si>
  <si>
    <t>Semana 46</t>
  </si>
  <si>
    <t>Semana 47</t>
  </si>
  <si>
    <t>Semana 48</t>
  </si>
  <si>
    <t>Semana 49</t>
  </si>
  <si>
    <t>Semana 50</t>
  </si>
  <si>
    <t>Semana 51</t>
  </si>
  <si>
    <t>Semana 52</t>
  </si>
  <si>
    <t>Semana 53</t>
  </si>
  <si>
    <t>EQUIPO NRO</t>
  </si>
  <si>
    <t>Lista de códigos</t>
  </si>
  <si>
    <t>INFORME DE INDICADORES POR EQUIPO Y SEMANAL</t>
  </si>
  <si>
    <t>CONTROL DE MANTENIMIENTO PREVENTIVO DE EQUIPOS</t>
  </si>
  <si>
    <t>Vinculo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</si>
</sst>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"/>
    <numFmt numFmtId="165" formatCode="d\ mmm\ yyyy"/>
    <numFmt numFmtId="166" formatCode="ddd\ dd/mm/yyyy"/>
    <numFmt numFmtId="167" formatCode="ddd\ dd/mm/yy"/>
    <numFmt numFmtId="168" formatCode="&quot;&lt;&quot;0%"/>
    <numFmt numFmtId="169" formatCode="&quot;&gt;=&quot;0%"/>
  </numFmts>
  <fonts count="57" x14ac:knownFonts="1">
    <font>
      <sz val="10"/>
      <name val="Arial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Century Gothic"/>
      <family val="2"/>
      <scheme val="major"/>
    </font>
    <font>
      <b/>
      <sz val="10"/>
      <color theme="0"/>
      <name val="Century Gothic"/>
      <family val="2"/>
      <scheme val="major"/>
    </font>
    <font>
      <sz val="11"/>
      <color theme="0"/>
      <name val="Century Gothic"/>
      <family val="2"/>
      <scheme val="minor"/>
    </font>
    <font>
      <b/>
      <sz val="22"/>
      <color theme="6"/>
      <name val="Century Gothic"/>
      <family val="2"/>
      <scheme val="major"/>
    </font>
    <font>
      <sz val="10"/>
      <name val="Century Gothic"/>
      <family val="2"/>
      <scheme val="major"/>
    </font>
    <font>
      <b/>
      <sz val="10"/>
      <name val="Century Gothic"/>
      <family val="2"/>
      <scheme val="major"/>
    </font>
    <font>
      <b/>
      <sz val="11"/>
      <color theme="0" tint="-0.499984740745262"/>
      <name val="Century Gothic"/>
      <family val="2"/>
      <scheme val="major"/>
    </font>
    <font>
      <b/>
      <sz val="12"/>
      <color theme="6"/>
      <name val="Century Gothic"/>
      <family val="2"/>
      <scheme val="major"/>
    </font>
    <font>
      <b/>
      <sz val="14"/>
      <color theme="6"/>
      <name val="Century Gothic"/>
      <family val="2"/>
      <scheme val="major"/>
    </font>
    <font>
      <sz val="10"/>
      <color theme="0"/>
      <name val="Century Gothic"/>
      <family val="2"/>
      <scheme val="major"/>
    </font>
    <font>
      <sz val="9"/>
      <color rgb="FF00000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b/>
      <sz val="10"/>
      <color theme="1" tint="0.249977111117893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sz val="14"/>
      <color rgb="FF000000"/>
      <name val="Century Gothic"/>
      <family val="2"/>
      <scheme val="major"/>
    </font>
    <font>
      <b/>
      <sz val="9"/>
      <color rgb="FF000000"/>
      <name val="Century Gothic"/>
      <family val="2"/>
      <scheme val="major"/>
    </font>
    <font>
      <b/>
      <sz val="10"/>
      <color indexed="81"/>
      <name val="Tahoma"/>
      <family val="2"/>
    </font>
    <font>
      <b/>
      <sz val="11"/>
      <color indexed="81"/>
      <name val="Tahoma"/>
      <family val="2"/>
    </font>
    <font>
      <b/>
      <sz val="12"/>
      <color theme="0"/>
      <name val="Century Gothic"/>
      <family val="2"/>
      <scheme val="major"/>
    </font>
    <font>
      <sz val="12"/>
      <name val="Century Gothic"/>
      <family val="2"/>
      <scheme val="major"/>
    </font>
    <font>
      <b/>
      <sz val="12"/>
      <name val="Century Gothic"/>
      <family val="2"/>
      <scheme val="major"/>
    </font>
    <font>
      <sz val="36"/>
      <color theme="0"/>
      <name val="Century Gothic"/>
      <family val="2"/>
      <scheme val="major"/>
    </font>
    <font>
      <b/>
      <sz val="11"/>
      <name val="Century Gothic"/>
      <family val="2"/>
      <scheme val="major"/>
    </font>
    <font>
      <b/>
      <sz val="14"/>
      <color theme="6" tint="-0.499984740745262"/>
      <name val="Century Gothic"/>
      <family val="2"/>
      <scheme val="major"/>
    </font>
    <font>
      <b/>
      <sz val="10"/>
      <color theme="1"/>
      <name val="Century Gothic"/>
      <family val="2"/>
      <scheme val="major"/>
    </font>
    <font>
      <sz val="12"/>
      <color theme="0"/>
      <name val="Century Gothic"/>
      <family val="2"/>
      <scheme val="major"/>
    </font>
    <font>
      <sz val="22"/>
      <color theme="5"/>
      <name val="Century Gothic"/>
      <family val="2"/>
      <scheme val="minor"/>
    </font>
    <font>
      <b/>
      <sz val="11"/>
      <color theme="5"/>
      <name val="Century Gothic"/>
      <family val="2"/>
      <scheme val="minor"/>
    </font>
    <font>
      <sz val="26"/>
      <color theme="0"/>
      <name val="Century Gothic"/>
      <family val="2"/>
      <scheme val="major"/>
    </font>
    <font>
      <sz val="1"/>
      <color theme="0"/>
      <name val="Century Gothic"/>
      <family val="2"/>
      <scheme val="major"/>
    </font>
    <font>
      <b/>
      <sz val="12"/>
      <color rgb="FF000000"/>
      <name val="Century Gothic"/>
      <family val="2"/>
      <scheme val="major"/>
    </font>
  </fonts>
  <fills count="4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1C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/>
      <bottom style="thin">
        <color theme="6" tint="0.59996337778862885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 tint="0.59996337778862885"/>
      </bottom>
      <diagonal/>
    </border>
    <border>
      <left/>
      <right style="thin">
        <color theme="6"/>
      </right>
      <top/>
      <bottom style="thin">
        <color theme="6" tint="0.59996337778862885"/>
      </bottom>
      <diagonal/>
    </border>
    <border>
      <left/>
      <right style="thin">
        <color theme="6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 style="thin">
        <color theme="0"/>
      </right>
      <top style="thin">
        <color theme="6"/>
      </top>
      <bottom/>
      <diagonal/>
    </border>
    <border>
      <left style="thin">
        <color theme="0"/>
      </left>
      <right style="thin">
        <color theme="0"/>
      </right>
      <top style="thin">
        <color theme="6"/>
      </top>
      <bottom/>
      <diagonal/>
    </border>
    <border>
      <left style="thin">
        <color theme="6"/>
      </left>
      <right style="medium">
        <color theme="6"/>
      </right>
      <top style="thin">
        <color theme="6"/>
      </top>
      <bottom/>
      <diagonal/>
    </border>
    <border>
      <left style="medium">
        <color theme="6"/>
      </left>
      <right style="thin">
        <color theme="6"/>
      </right>
      <top style="thin">
        <color theme="6"/>
      </top>
      <bottom/>
      <diagonal/>
    </border>
    <border>
      <left/>
      <right/>
      <top style="thin">
        <color theme="6"/>
      </top>
      <bottom style="medium">
        <color theme="6"/>
      </bottom>
      <diagonal/>
    </border>
    <border>
      <left/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6"/>
      </bottom>
      <diagonal/>
    </border>
    <border>
      <left style="thin">
        <color theme="6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1" applyNumberFormat="0" applyAlignment="0" applyProtection="0"/>
    <xf numFmtId="0" fontId="12" fillId="18" borderId="2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1" borderId="1" applyNumberFormat="0" applyAlignment="0" applyProtection="0"/>
    <xf numFmtId="0" fontId="19" fillId="0" borderId="6" applyNumberFormat="0" applyFill="0" applyAlignment="0" applyProtection="0"/>
    <xf numFmtId="0" fontId="20" fillId="5" borderId="0" applyNumberFormat="0" applyBorder="0" applyAlignment="0" applyProtection="0"/>
    <xf numFmtId="0" fontId="7" fillId="5" borderId="7" applyNumberFormat="0" applyFont="0" applyAlignment="0" applyProtection="0"/>
    <xf numFmtId="0" fontId="21" fillId="17" borderId="8" applyNumberFormat="0" applyAlignment="0" applyProtection="0"/>
    <xf numFmtId="9" fontId="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4" fillId="0" borderId="0"/>
  </cellStyleXfs>
  <cellXfs count="167">
    <xf numFmtId="0" fontId="0" fillId="0" borderId="0" xfId="0"/>
    <xf numFmtId="0" fontId="4" fillId="0" borderId="0" xfId="43"/>
    <xf numFmtId="0" fontId="27" fillId="0" borderId="0" xfId="43" applyFont="1" applyAlignment="1">
      <alignment horizontal="center"/>
    </xf>
    <xf numFmtId="0" fontId="26" fillId="21" borderId="26" xfId="0" applyFont="1" applyFill="1" applyBorder="1" applyAlignment="1">
      <alignment horizontal="center" vertical="center" wrapText="1"/>
    </xf>
    <xf numFmtId="0" fontId="25" fillId="23" borderId="24" xfId="0" applyFont="1" applyFill="1" applyBorder="1" applyAlignment="1">
      <alignment horizontal="center" vertical="center" wrapText="1"/>
    </xf>
    <xf numFmtId="0" fontId="29" fillId="21" borderId="0" xfId="0" applyFont="1" applyFill="1"/>
    <xf numFmtId="0" fontId="29" fillId="0" borderId="0" xfId="0" applyFont="1"/>
    <xf numFmtId="0" fontId="29" fillId="0" borderId="0" xfId="0" applyFont="1" applyAlignment="1">
      <alignment horizontal="center" vertical="center"/>
    </xf>
    <xf numFmtId="166" fontId="32" fillId="0" borderId="0" xfId="0" applyNumberFormat="1" applyFont="1" applyAlignment="1">
      <alignment horizontal="center" vertical="center" shrinkToFit="1"/>
    </xf>
    <xf numFmtId="0" fontId="33" fillId="0" borderId="0" xfId="0" applyFont="1" applyAlignment="1">
      <alignment horizontal="center" vertical="center"/>
    </xf>
    <xf numFmtId="9" fontId="33" fillId="0" borderId="0" xfId="39" applyFont="1" applyBorder="1" applyAlignment="1" applyProtection="1">
      <alignment horizontal="center" vertical="center"/>
    </xf>
    <xf numFmtId="164" fontId="38" fillId="22" borderId="10" xfId="0" applyNumberFormat="1" applyFont="1" applyFill="1" applyBorder="1" applyAlignment="1">
      <alignment horizontal="center" vertical="center" shrinkToFit="1"/>
    </xf>
    <xf numFmtId="164" fontId="38" fillId="22" borderId="18" xfId="0" applyNumberFormat="1" applyFont="1" applyFill="1" applyBorder="1" applyAlignment="1">
      <alignment horizontal="center" vertical="center" shrinkToFit="1"/>
    </xf>
    <xf numFmtId="164" fontId="38" fillId="22" borderId="16" xfId="0" applyNumberFormat="1" applyFont="1" applyFill="1" applyBorder="1" applyAlignment="1">
      <alignment horizontal="center" vertical="center" shrinkToFit="1"/>
    </xf>
    <xf numFmtId="164" fontId="38" fillId="22" borderId="17" xfId="0" applyNumberFormat="1" applyFont="1" applyFill="1" applyBorder="1" applyAlignment="1">
      <alignment horizontal="center" vertical="center" shrinkToFit="1"/>
    </xf>
    <xf numFmtId="0" fontId="29" fillId="22" borderId="22" xfId="0" applyFont="1" applyFill="1" applyBorder="1" applyAlignment="1">
      <alignment horizontal="center" vertical="center" textRotation="90" shrinkToFit="1"/>
    </xf>
    <xf numFmtId="0" fontId="29" fillId="22" borderId="27" xfId="0" applyFont="1" applyFill="1" applyBorder="1" applyAlignment="1">
      <alignment horizontal="center" vertical="center" textRotation="90" shrinkToFit="1"/>
    </xf>
    <xf numFmtId="0" fontId="29" fillId="22" borderId="23" xfId="0" applyFont="1" applyFill="1" applyBorder="1" applyAlignment="1">
      <alignment horizontal="center" vertical="center" textRotation="90" shrinkToFit="1"/>
    </xf>
    <xf numFmtId="0" fontId="29" fillId="22" borderId="28" xfId="0" applyFont="1" applyFill="1" applyBorder="1" applyAlignment="1">
      <alignment horizontal="center" vertical="center" textRotation="90" shrinkToFit="1"/>
    </xf>
    <xf numFmtId="0" fontId="29" fillId="0" borderId="0" xfId="0" applyFont="1" applyProtection="1">
      <protection locked="0"/>
    </xf>
    <xf numFmtId="0" fontId="39" fillId="0" borderId="0" xfId="0" applyFont="1" applyAlignment="1" applyProtection="1">
      <alignment vertical="center"/>
      <protection locked="0"/>
    </xf>
    <xf numFmtId="1" fontId="40" fillId="23" borderId="12" xfId="0" applyNumberFormat="1" applyFont="1" applyFill="1" applyBorder="1" applyAlignment="1" applyProtection="1">
      <alignment horizontal="center" vertical="center"/>
      <protection locked="0"/>
    </xf>
    <xf numFmtId="1" fontId="40" fillId="23" borderId="11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/>
    </xf>
    <xf numFmtId="49" fontId="4" fillId="22" borderId="0" xfId="43" applyNumberFormat="1" applyFill="1" applyAlignment="1" applyProtection="1">
      <alignment horizontal="center"/>
      <protection locked="0"/>
    </xf>
    <xf numFmtId="0" fontId="4" fillId="0" borderId="0" xfId="43" applyProtection="1">
      <protection locked="0"/>
    </xf>
    <xf numFmtId="0" fontId="3" fillId="0" borderId="0" xfId="43" applyFont="1"/>
    <xf numFmtId="0" fontId="28" fillId="0" borderId="0" xfId="0" applyFont="1" applyAlignment="1">
      <alignment vertical="center"/>
    </xf>
    <xf numFmtId="0" fontId="35" fillId="0" borderId="19" xfId="0" applyFont="1" applyBorder="1" applyAlignment="1" applyProtection="1">
      <alignment horizontal="center" vertical="center"/>
      <protection locked="0"/>
    </xf>
    <xf numFmtId="0" fontId="35" fillId="0" borderId="14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/>
      <protection locked="0"/>
    </xf>
    <xf numFmtId="167" fontId="35" fillId="0" borderId="19" xfId="0" applyNumberFormat="1" applyFont="1" applyBorder="1" applyAlignment="1" applyProtection="1">
      <alignment horizontal="center" vertical="center"/>
      <protection locked="0"/>
    </xf>
    <xf numFmtId="167" fontId="35" fillId="0" borderId="14" xfId="0" applyNumberFormat="1" applyFont="1" applyBorder="1" applyAlignment="1" applyProtection="1">
      <alignment horizontal="center" vertical="center"/>
      <protection locked="0"/>
    </xf>
    <xf numFmtId="0" fontId="2" fillId="0" borderId="0" xfId="43" applyFont="1" applyProtection="1">
      <protection locked="0"/>
    </xf>
    <xf numFmtId="0" fontId="4" fillId="0" borderId="0" xfId="43" applyAlignment="1" applyProtection="1">
      <alignment horizontal="center"/>
      <protection locked="0"/>
    </xf>
    <xf numFmtId="0" fontId="39" fillId="0" borderId="20" xfId="0" applyFont="1" applyBorder="1" applyAlignment="1" applyProtection="1">
      <alignment horizontal="center" vertical="center" wrapText="1"/>
      <protection locked="0"/>
    </xf>
    <xf numFmtId="0" fontId="39" fillId="0" borderId="21" xfId="0" applyFont="1" applyBorder="1" applyAlignment="1" applyProtection="1">
      <alignment horizontal="center" vertical="center" wrapText="1"/>
      <protection locked="0"/>
    </xf>
    <xf numFmtId="0" fontId="26" fillId="24" borderId="26" xfId="0" applyFont="1" applyFill="1" applyBorder="1" applyAlignment="1">
      <alignment horizontal="center" vertical="center" wrapText="1"/>
    </xf>
    <xf numFmtId="0" fontId="30" fillId="25" borderId="26" xfId="0" applyFont="1" applyFill="1" applyBorder="1" applyAlignment="1">
      <alignment horizontal="center" vertical="center" wrapText="1"/>
    </xf>
    <xf numFmtId="0" fontId="26" fillId="26" borderId="26" xfId="0" applyFont="1" applyFill="1" applyBorder="1" applyAlignment="1">
      <alignment horizontal="center" vertical="center" wrapText="1"/>
    </xf>
    <xf numFmtId="0" fontId="1" fillId="0" borderId="0" xfId="43" applyFont="1" applyProtection="1">
      <protection locked="0"/>
    </xf>
    <xf numFmtId="0" fontId="36" fillId="0" borderId="0" xfId="0" applyFont="1" applyAlignment="1">
      <alignment vertical="center"/>
    </xf>
    <xf numFmtId="0" fontId="26" fillId="28" borderId="26" xfId="0" applyFont="1" applyFill="1" applyBorder="1" applyAlignment="1">
      <alignment horizontal="center" vertical="center" wrapText="1"/>
    </xf>
    <xf numFmtId="0" fontId="29" fillId="0" borderId="12" xfId="0" applyFont="1" applyBorder="1" applyAlignment="1" applyProtection="1">
      <alignment horizontal="center" vertical="center"/>
      <protection locked="0"/>
    </xf>
    <xf numFmtId="0" fontId="29" fillId="0" borderId="11" xfId="0" applyFont="1" applyBorder="1" applyAlignment="1" applyProtection="1">
      <alignment horizontal="center" vertical="center"/>
      <protection locked="0"/>
    </xf>
    <xf numFmtId="0" fontId="26" fillId="32" borderId="26" xfId="0" applyFont="1" applyFill="1" applyBorder="1" applyAlignment="1">
      <alignment horizontal="center" vertical="center" wrapText="1"/>
    </xf>
    <xf numFmtId="0" fontId="29" fillId="0" borderId="0" xfId="0" applyFont="1" applyAlignment="1" applyProtection="1">
      <alignment horizontal="justify"/>
      <protection locked="0"/>
    </xf>
    <xf numFmtId="0" fontId="39" fillId="0" borderId="19" xfId="0" applyFont="1" applyBorder="1" applyAlignment="1" applyProtection="1">
      <alignment horizontal="justify" vertical="top" wrapText="1"/>
      <protection locked="0"/>
    </xf>
    <xf numFmtId="0" fontId="26" fillId="36" borderId="26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9" fontId="29" fillId="0" borderId="0" xfId="39" applyFont="1" applyAlignment="1">
      <alignment horizontal="center" vertical="center"/>
    </xf>
    <xf numFmtId="9" fontId="29" fillId="0" borderId="0" xfId="39" applyFont="1" applyAlignment="1">
      <alignment vertical="center"/>
    </xf>
    <xf numFmtId="0" fontId="26" fillId="21" borderId="33" xfId="0" applyFont="1" applyFill="1" applyBorder="1" applyAlignment="1">
      <alignment horizontal="center" vertical="center"/>
    </xf>
    <xf numFmtId="0" fontId="46" fillId="0" borderId="0" xfId="0" applyFont="1"/>
    <xf numFmtId="0" fontId="30" fillId="0" borderId="0" xfId="0" applyFont="1"/>
    <xf numFmtId="0" fontId="29" fillId="39" borderId="0" xfId="0" applyFont="1" applyFill="1"/>
    <xf numFmtId="0" fontId="47" fillId="39" borderId="0" xfId="0" applyFont="1" applyFill="1" applyAlignment="1">
      <alignment vertical="center"/>
    </xf>
    <xf numFmtId="0" fontId="26" fillId="39" borderId="25" xfId="0" applyFont="1" applyFill="1" applyBorder="1" applyAlignment="1">
      <alignment horizontal="center" vertical="center" wrapText="1"/>
    </xf>
    <xf numFmtId="0" fontId="26" fillId="39" borderId="26" xfId="0" applyFont="1" applyFill="1" applyBorder="1" applyAlignment="1">
      <alignment horizontal="center" vertical="center" wrapText="1"/>
    </xf>
    <xf numFmtId="0" fontId="34" fillId="39" borderId="0" xfId="0" applyFont="1" applyFill="1" applyAlignment="1">
      <alignment horizontal="center" vertical="center"/>
    </xf>
    <xf numFmtId="0" fontId="26" fillId="40" borderId="26" xfId="0" applyFont="1" applyFill="1" applyBorder="1" applyAlignment="1">
      <alignment horizontal="center" vertical="center" wrapText="1"/>
    </xf>
    <xf numFmtId="9" fontId="29" fillId="37" borderId="31" xfId="0" applyNumberFormat="1" applyFont="1" applyFill="1" applyBorder="1" applyAlignment="1">
      <alignment horizontal="center"/>
    </xf>
    <xf numFmtId="9" fontId="29" fillId="0" borderId="31" xfId="0" applyNumberFormat="1" applyFont="1" applyBorder="1" applyAlignment="1">
      <alignment horizontal="center"/>
    </xf>
    <xf numFmtId="0" fontId="50" fillId="30" borderId="31" xfId="0" applyFont="1" applyFill="1" applyBorder="1"/>
    <xf numFmtId="0" fontId="55" fillId="0" borderId="0" xfId="0" applyFont="1"/>
    <xf numFmtId="0" fontId="26" fillId="24" borderId="31" xfId="0" applyFont="1" applyFill="1" applyBorder="1" applyAlignment="1">
      <alignment horizontal="center" vertical="center" wrapText="1"/>
    </xf>
    <xf numFmtId="0" fontId="30" fillId="25" borderId="31" xfId="0" applyFont="1" applyFill="1" applyBorder="1" applyAlignment="1">
      <alignment horizontal="center" vertical="center" wrapText="1"/>
    </xf>
    <xf numFmtId="0" fontId="26" fillId="32" borderId="31" xfId="0" applyFont="1" applyFill="1" applyBorder="1" applyAlignment="1">
      <alignment horizontal="center" vertical="center" wrapText="1"/>
    </xf>
    <xf numFmtId="0" fontId="34" fillId="0" borderId="0" xfId="0" applyFont="1" applyAlignment="1" applyProtection="1">
      <alignment horizontal="center"/>
      <protection locked="0"/>
    </xf>
    <xf numFmtId="0" fontId="29" fillId="0" borderId="31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30" fillId="41" borderId="31" xfId="0" applyFont="1" applyFill="1" applyBorder="1" applyAlignment="1" applyProtection="1">
      <alignment horizontal="center" vertical="center"/>
      <protection locked="0"/>
    </xf>
    <xf numFmtId="0" fontId="30" fillId="41" borderId="31" xfId="0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6" fillId="22" borderId="38" xfId="0" applyFont="1" applyFill="1" applyBorder="1" applyAlignment="1">
      <alignment horizontal="center" vertical="center"/>
    </xf>
    <xf numFmtId="0" fontId="46" fillId="29" borderId="38" xfId="0" applyFont="1" applyFill="1" applyBorder="1" applyAlignment="1">
      <alignment horizontal="center" vertical="center"/>
    </xf>
    <xf numFmtId="0" fontId="46" fillId="34" borderId="38" xfId="0" applyFont="1" applyFill="1" applyBorder="1" applyAlignment="1">
      <alignment horizontal="center" vertical="center"/>
    </xf>
    <xf numFmtId="0" fontId="44" fillId="26" borderId="39" xfId="0" applyFont="1" applyFill="1" applyBorder="1" applyAlignment="1">
      <alignment horizontal="center" vertical="center" wrapText="1"/>
    </xf>
    <xf numFmtId="0" fontId="44" fillId="24" borderId="40" xfId="0" applyFont="1" applyFill="1" applyBorder="1" applyAlignment="1">
      <alignment horizontal="center" vertical="center"/>
    </xf>
    <xf numFmtId="0" fontId="44" fillId="32" borderId="40" xfId="0" applyFont="1" applyFill="1" applyBorder="1" applyAlignment="1">
      <alignment horizontal="center" vertical="center"/>
    </xf>
    <xf numFmtId="0" fontId="44" fillId="28" borderId="41" xfId="0" applyFont="1" applyFill="1" applyBorder="1" applyAlignment="1">
      <alignment horizontal="center" vertical="center"/>
    </xf>
    <xf numFmtId="0" fontId="46" fillId="0" borderId="38" xfId="0" applyFont="1" applyBorder="1" applyAlignment="1" applyProtection="1">
      <alignment horizontal="center" vertical="center"/>
      <protection locked="0"/>
    </xf>
    <xf numFmtId="0" fontId="46" fillId="30" borderId="38" xfId="0" applyFont="1" applyFill="1" applyBorder="1" applyAlignment="1">
      <alignment horizontal="center" vertical="center"/>
    </xf>
    <xf numFmtId="0" fontId="25" fillId="22" borderId="19" xfId="0" applyFont="1" applyFill="1" applyBorder="1" applyAlignment="1">
      <alignment horizontal="center" vertical="center"/>
    </xf>
    <xf numFmtId="0" fontId="25" fillId="22" borderId="20" xfId="0" applyFont="1" applyFill="1" applyBorder="1" applyAlignment="1">
      <alignment vertical="center"/>
    </xf>
    <xf numFmtId="0" fontId="35" fillId="22" borderId="19" xfId="0" applyFont="1" applyFill="1" applyBorder="1" applyAlignment="1">
      <alignment horizontal="center" vertical="center"/>
    </xf>
    <xf numFmtId="0" fontId="41" fillId="31" borderId="19" xfId="39" applyNumberFormat="1" applyFont="1" applyFill="1" applyBorder="1" applyAlignment="1" applyProtection="1">
      <alignment horizontal="center" vertical="center"/>
    </xf>
    <xf numFmtId="0" fontId="41" fillId="29" borderId="19" xfId="39" applyNumberFormat="1" applyFont="1" applyFill="1" applyBorder="1" applyAlignment="1" applyProtection="1">
      <alignment horizontal="center" vertical="center"/>
    </xf>
    <xf numFmtId="0" fontId="41" fillId="30" borderId="19" xfId="39" applyNumberFormat="1" applyFont="1" applyFill="1" applyBorder="1" applyAlignment="1" applyProtection="1">
      <alignment horizontal="center" vertical="center"/>
    </xf>
    <xf numFmtId="0" fontId="41" fillId="27" borderId="19" xfId="39" applyNumberFormat="1" applyFont="1" applyFill="1" applyBorder="1" applyAlignment="1" applyProtection="1">
      <alignment horizontal="center" vertical="center"/>
    </xf>
    <xf numFmtId="0" fontId="41" fillId="22" borderId="19" xfId="39" applyNumberFormat="1" applyFont="1" applyFill="1" applyBorder="1" applyAlignment="1" applyProtection="1">
      <alignment horizontal="center" vertical="center"/>
    </xf>
    <xf numFmtId="9" fontId="41" fillId="33" borderId="19" xfId="39" applyFont="1" applyFill="1" applyBorder="1" applyAlignment="1" applyProtection="1">
      <alignment horizontal="right" vertical="center"/>
    </xf>
    <xf numFmtId="167" fontId="41" fillId="35" borderId="19" xfId="0" applyNumberFormat="1" applyFont="1" applyFill="1" applyBorder="1" applyAlignment="1">
      <alignment horizontal="center" vertical="center"/>
    </xf>
    <xf numFmtId="0" fontId="41" fillId="35" borderId="19" xfId="39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14" fontId="30" fillId="0" borderId="0" xfId="0" applyNumberFormat="1" applyFont="1"/>
    <xf numFmtId="169" fontId="30" fillId="0" borderId="10" xfId="0" applyNumberFormat="1" applyFont="1" applyBorder="1" applyAlignment="1" applyProtection="1">
      <alignment horizontal="center" vertical="center"/>
      <protection locked="0"/>
    </xf>
    <xf numFmtId="0" fontId="51" fillId="40" borderId="0" xfId="0" applyFont="1" applyFill="1" applyAlignment="1">
      <alignment vertical="center"/>
    </xf>
    <xf numFmtId="0" fontId="54" fillId="40" borderId="0" xfId="0" applyFont="1" applyFill="1" applyAlignment="1">
      <alignment vertical="center"/>
    </xf>
    <xf numFmtId="0" fontId="45" fillId="40" borderId="0" xfId="0" applyFont="1" applyFill="1"/>
    <xf numFmtId="0" fontId="44" fillId="40" borderId="38" xfId="0" applyFont="1" applyFill="1" applyBorder="1" applyAlignment="1">
      <alignment horizontal="center" vertical="center" wrapText="1"/>
    </xf>
    <xf numFmtId="0" fontId="51" fillId="0" borderId="0" xfId="0" applyFont="1" applyAlignment="1">
      <alignment vertical="center"/>
    </xf>
    <xf numFmtId="0" fontId="45" fillId="0" borderId="0" xfId="0" applyFont="1"/>
    <xf numFmtId="0" fontId="26" fillId="21" borderId="44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9" fontId="45" fillId="0" borderId="0" xfId="39" applyFont="1" applyAlignment="1" applyProtection="1">
      <alignment vertical="center"/>
    </xf>
    <xf numFmtId="0" fontId="26" fillId="24" borderId="45" xfId="0" applyFont="1" applyFill="1" applyBorder="1" applyAlignment="1">
      <alignment horizontal="center" vertical="center" wrapText="1"/>
    </xf>
    <xf numFmtId="0" fontId="45" fillId="29" borderId="38" xfId="0" applyFont="1" applyFill="1" applyBorder="1" applyAlignment="1">
      <alignment horizontal="center" vertical="center"/>
    </xf>
    <xf numFmtId="0" fontId="46" fillId="25" borderId="42" xfId="0" applyFont="1" applyFill="1" applyBorder="1" applyAlignment="1">
      <alignment horizontal="center" vertical="center"/>
    </xf>
    <xf numFmtId="0" fontId="30" fillId="25" borderId="45" xfId="0" applyFont="1" applyFill="1" applyBorder="1" applyAlignment="1">
      <alignment horizontal="center" vertical="center" wrapText="1"/>
    </xf>
    <xf numFmtId="0" fontId="45" fillId="30" borderId="38" xfId="0" applyFont="1" applyFill="1" applyBorder="1" applyAlignment="1">
      <alignment horizontal="center" vertical="center"/>
    </xf>
    <xf numFmtId="0" fontId="26" fillId="32" borderId="45" xfId="0" applyFont="1" applyFill="1" applyBorder="1" applyAlignment="1">
      <alignment horizontal="center" vertical="center" wrapText="1"/>
    </xf>
    <xf numFmtId="0" fontId="45" fillId="34" borderId="38" xfId="0" applyFont="1" applyFill="1" applyBorder="1" applyAlignment="1">
      <alignment horizontal="center" vertical="center"/>
    </xf>
    <xf numFmtId="0" fontId="26" fillId="40" borderId="46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45" fillId="0" borderId="0" xfId="0" applyFont="1" applyAlignment="1">
      <alignment horizontal="justify"/>
    </xf>
    <xf numFmtId="0" fontId="45" fillId="0" borderId="0" xfId="0" applyFont="1" applyAlignment="1">
      <alignment horizontal="center"/>
    </xf>
    <xf numFmtId="0" fontId="45" fillId="0" borderId="43" xfId="0" applyFont="1" applyBorder="1" applyAlignment="1">
      <alignment horizontal="center" vertical="center"/>
    </xf>
    <xf numFmtId="0" fontId="45" fillId="0" borderId="50" xfId="0" applyFont="1" applyBorder="1" applyAlignment="1">
      <alignment horizontal="center" vertical="center"/>
    </xf>
    <xf numFmtId="0" fontId="45" fillId="0" borderId="50" xfId="0" applyFont="1" applyBorder="1"/>
    <xf numFmtId="0" fontId="45" fillId="0" borderId="51" xfId="0" applyFont="1" applyBorder="1"/>
    <xf numFmtId="0" fontId="45" fillId="0" borderId="52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53" xfId="0" applyFont="1" applyBorder="1"/>
    <xf numFmtId="0" fontId="45" fillId="0" borderId="54" xfId="0" applyFont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45" fillId="42" borderId="47" xfId="0" applyFont="1" applyFill="1" applyBorder="1" applyAlignment="1">
      <alignment horizontal="center" vertical="center"/>
    </xf>
    <xf numFmtId="0" fontId="45" fillId="42" borderId="48" xfId="0" applyFont="1" applyFill="1" applyBorder="1" applyAlignment="1">
      <alignment horizontal="center" vertical="center"/>
    </xf>
    <xf numFmtId="0" fontId="45" fillId="42" borderId="48" xfId="0" applyFont="1" applyFill="1" applyBorder="1"/>
    <xf numFmtId="0" fontId="45" fillId="42" borderId="49" xfId="0" applyFont="1" applyFill="1" applyBorder="1"/>
    <xf numFmtId="9" fontId="56" fillId="33" borderId="38" xfId="39" applyFont="1" applyFill="1" applyBorder="1" applyAlignment="1" applyProtection="1">
      <alignment horizontal="center" vertical="center"/>
    </xf>
    <xf numFmtId="0" fontId="52" fillId="0" borderId="29" xfId="43" applyFont="1" applyBorder="1" applyAlignment="1">
      <alignment horizontal="center" vertical="center"/>
    </xf>
    <xf numFmtId="0" fontId="53" fillId="0" borderId="29" xfId="43" applyFont="1" applyBorder="1" applyAlignment="1">
      <alignment horizontal="center" vertical="center"/>
    </xf>
    <xf numFmtId="0" fontId="46" fillId="25" borderId="40" xfId="0" applyFont="1" applyFill="1" applyBorder="1" applyAlignment="1">
      <alignment horizontal="center" vertical="center"/>
    </xf>
    <xf numFmtId="0" fontId="46" fillId="30" borderId="38" xfId="0" applyFont="1" applyFill="1" applyBorder="1" applyAlignment="1">
      <alignment horizontal="center" vertical="center"/>
    </xf>
    <xf numFmtId="0" fontId="48" fillId="0" borderId="32" xfId="0" applyFont="1" applyBorder="1" applyAlignment="1">
      <alignment horizontal="center" vertical="center"/>
    </xf>
    <xf numFmtId="168" fontId="30" fillId="0" borderId="10" xfId="0" applyNumberFormat="1" applyFont="1" applyBorder="1" applyAlignment="1" applyProtection="1">
      <alignment horizontal="center" vertical="center"/>
      <protection locked="0"/>
    </xf>
    <xf numFmtId="169" fontId="30" fillId="0" borderId="10" xfId="0" applyNumberFormat="1" applyFont="1" applyBorder="1" applyAlignment="1" applyProtection="1">
      <alignment horizontal="center" vertical="center"/>
      <protection locked="0"/>
    </xf>
    <xf numFmtId="0" fontId="26" fillId="40" borderId="34" xfId="0" applyFont="1" applyFill="1" applyBorder="1" applyAlignment="1">
      <alignment horizontal="center" vertical="center"/>
    </xf>
    <xf numFmtId="0" fontId="26" fillId="40" borderId="35" xfId="0" applyFont="1" applyFill="1" applyBorder="1" applyAlignment="1">
      <alignment horizontal="center" vertical="center"/>
    </xf>
    <xf numFmtId="165" fontId="37" fillId="20" borderId="10" xfId="0" applyNumberFormat="1" applyFont="1" applyFill="1" applyBorder="1" applyAlignment="1">
      <alignment horizontal="center" vertical="center"/>
    </xf>
    <xf numFmtId="165" fontId="37" fillId="20" borderId="18" xfId="0" applyNumberFormat="1" applyFont="1" applyFill="1" applyBorder="1" applyAlignment="1">
      <alignment horizontal="center" vertical="center"/>
    </xf>
    <xf numFmtId="0" fontId="36" fillId="39" borderId="15" xfId="0" applyFont="1" applyFill="1" applyBorder="1" applyAlignment="1">
      <alignment horizontal="center" vertical="center"/>
    </xf>
    <xf numFmtId="0" fontId="36" fillId="39" borderId="13" xfId="0" applyFont="1" applyFill="1" applyBorder="1" applyAlignment="1">
      <alignment horizontal="center" vertical="center"/>
    </xf>
    <xf numFmtId="0" fontId="36" fillId="39" borderId="30" xfId="0" applyFont="1" applyFill="1" applyBorder="1" applyAlignment="1">
      <alignment horizontal="center" vertical="center"/>
    </xf>
    <xf numFmtId="0" fontId="30" fillId="29" borderId="15" xfId="0" applyFont="1" applyFill="1" applyBorder="1" applyAlignment="1">
      <alignment horizontal="center"/>
    </xf>
    <xf numFmtId="0" fontId="30" fillId="29" borderId="13" xfId="0" applyFont="1" applyFill="1" applyBorder="1" applyAlignment="1">
      <alignment horizontal="center"/>
    </xf>
    <xf numFmtId="0" fontId="30" fillId="29" borderId="16" xfId="0" applyFont="1" applyFill="1" applyBorder="1" applyAlignment="1">
      <alignment horizontal="center"/>
    </xf>
    <xf numFmtId="0" fontId="30" fillId="22" borderId="15" xfId="0" applyFont="1" applyFill="1" applyBorder="1" applyAlignment="1">
      <alignment horizontal="center"/>
    </xf>
    <xf numFmtId="0" fontId="30" fillId="22" borderId="16" xfId="0" applyFont="1" applyFill="1" applyBorder="1" applyAlignment="1">
      <alignment horizontal="center"/>
    </xf>
    <xf numFmtId="0" fontId="26" fillId="39" borderId="0" xfId="0" applyFont="1" applyFill="1" applyAlignment="1">
      <alignment horizontal="center" vertical="center"/>
    </xf>
    <xf numFmtId="166" fontId="49" fillId="0" borderId="0" xfId="0" applyNumberFormat="1" applyFont="1" applyAlignment="1" applyProtection="1">
      <alignment horizontal="center" vertical="center" shrinkToFit="1"/>
      <protection locked="0"/>
    </xf>
    <xf numFmtId="0" fontId="30" fillId="35" borderId="15" xfId="0" applyFont="1" applyFill="1" applyBorder="1" applyAlignment="1">
      <alignment horizontal="center"/>
    </xf>
    <xf numFmtId="0" fontId="30" fillId="35" borderId="16" xfId="0" applyFont="1" applyFill="1" applyBorder="1" applyAlignment="1">
      <alignment horizontal="center"/>
    </xf>
    <xf numFmtId="0" fontId="46" fillId="41" borderId="38" xfId="0" applyFont="1" applyFill="1" applyBorder="1" applyAlignment="1">
      <alignment horizontal="left" vertical="center" indent="1"/>
    </xf>
    <xf numFmtId="0" fontId="30" fillId="22" borderId="36" xfId="0" applyFont="1" applyFill="1" applyBorder="1" applyAlignment="1">
      <alignment horizontal="center"/>
    </xf>
    <xf numFmtId="0" fontId="30" fillId="22" borderId="37" xfId="0" applyFont="1" applyFill="1" applyBorder="1" applyAlignment="1">
      <alignment horizontal="center"/>
    </xf>
    <xf numFmtId="0" fontId="30" fillId="22" borderId="31" xfId="0" applyFont="1" applyFill="1" applyBorder="1" applyAlignment="1">
      <alignment horizontal="center"/>
    </xf>
    <xf numFmtId="0" fontId="50" fillId="38" borderId="36" xfId="0" applyFont="1" applyFill="1" applyBorder="1" applyAlignment="1">
      <alignment horizontal="center"/>
    </xf>
    <xf numFmtId="0" fontId="50" fillId="38" borderId="37" xfId="0" applyFont="1" applyFill="1" applyBorder="1" applyAlignment="1">
      <alignment horizontal="center"/>
    </xf>
    <xf numFmtId="0" fontId="50" fillId="38" borderId="31" xfId="0" applyFont="1" applyFill="1" applyBorder="1" applyAlignment="1">
      <alignment horizontal="center"/>
    </xf>
    <xf numFmtId="0" fontId="26" fillId="40" borderId="31" xfId="0" applyFont="1" applyFill="1" applyBorder="1" applyAlignment="1" applyProtection="1">
      <alignment horizontal="center" vertical="center"/>
      <protection locked="0"/>
    </xf>
    <xf numFmtId="0" fontId="30" fillId="29" borderId="31" xfId="0" applyFont="1" applyFill="1" applyBorder="1" applyAlignment="1">
      <alignment horizontal="center" vertical="center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29" builtinId="26" customBuiltin="1"/>
    <cellStyle name="Cálculo" xfId="26" builtinId="22" customBuiltin="1"/>
    <cellStyle name="Celda de comprobación" xfId="27" builtinId="23" customBuiltin="1"/>
    <cellStyle name="Celda vinculada" xfId="35" builtinId="24" customBuiltin="1"/>
    <cellStyle name="Encabezado 1" xfId="30" builtinId="16" customBuiltin="1"/>
    <cellStyle name="Encabezado 4" xfId="33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4" builtinId="20" customBuiltin="1"/>
    <cellStyle name="Incorrecto" xfId="25" builtinId="27" customBuiltin="1"/>
    <cellStyle name="Neutral" xfId="36" builtinId="28" customBuiltin="1"/>
    <cellStyle name="Normal" xfId="0" builtinId="0"/>
    <cellStyle name="Normal 2" xfId="43" xr:uid="{9773721C-731C-4D2E-8D85-6B0E39CDEA75}"/>
    <cellStyle name="Notas" xfId="37" builtinId="10" customBuiltin="1"/>
    <cellStyle name="Porcentaje" xfId="39" builtinId="5"/>
    <cellStyle name="Salida" xfId="38" builtinId="21" customBuiltin="1"/>
    <cellStyle name="Texto de advertencia" xfId="42" builtinId="11" customBuiltin="1"/>
    <cellStyle name="Texto explicativo" xfId="28" builtinId="53" customBuiltin="1"/>
    <cellStyle name="Título" xfId="40" builtinId="15" customBuiltin="1"/>
    <cellStyle name="Título 2" xfId="31" builtinId="17" customBuiltin="1"/>
    <cellStyle name="Título 3" xfId="32" builtinId="18" customBuiltin="1"/>
    <cellStyle name="Total" xfId="41" builtinId="25" customBuiltin="1"/>
  </cellStyles>
  <dxfs count="22">
    <dxf>
      <fill>
        <patternFill patternType="none">
          <bgColor auto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  <fill>
        <patternFill>
          <bgColor theme="6"/>
        </patternFill>
      </fill>
    </dxf>
    <dxf>
      <fill>
        <patternFill patternType="lightHorizontal">
          <fgColor theme="0"/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00B050"/>
      </font>
      <fill>
        <patternFill>
          <bgColor rgb="FF00B05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FFC000"/>
      </font>
      <fill>
        <patternFill>
          <bgColor rgb="FFFFC00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theme="4"/>
      </font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FF0000"/>
      </font>
      <fill>
        <patternFill>
          <bgColor rgb="FFFF000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thin">
          <color theme="6"/>
        </left>
        <right style="thin">
          <color theme="6"/>
        </right>
        <vertical/>
        <horizontal/>
      </border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alignment horizontal="general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alignment horizontal="center" vertical="bottom" textRotation="0" wrapText="0" indent="0" justifyLastLine="0" shrinkToFit="0" readingOrder="0"/>
    </dxf>
    <dxf>
      <protection locked="0" hidden="0"/>
    </dxf>
    <dxf>
      <protection locked="0" hidden="0"/>
    </dxf>
    <dxf>
      <numFmt numFmtId="0" formatCode="General"/>
      <protection locked="0" hidden="0"/>
    </dxf>
    <dxf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99FF99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99FF"/>
      <rgbColor rgb="00CCECFF"/>
      <rgbColor rgb="00D6F4D9"/>
      <rgbColor rgb="00FFFFCC"/>
      <rgbColor rgb="0099CC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FFCCCC"/>
      <color rgb="FFFFEB9C"/>
      <color rgb="FFC6EFCE"/>
      <color rgb="FFFFCCFF"/>
      <color rgb="FFFFC1C2"/>
      <color rgb="FFFFFF00"/>
      <color rgb="FFFF9396"/>
      <color rgb="FFFFE265"/>
      <color rgb="FF8DDF9D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56-4C19-9826-3155C30F6237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56-4C19-9826-3155C30F6237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56-4C19-9826-3155C30F6237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56-4C19-9826-3155C30F6237}"/>
              </c:ext>
            </c:extLst>
          </c:dPt>
          <c:val>
            <c:numRef>
              <c:f>Velocimetros!$C$7:$C$10</c:f>
              <c:numCache>
                <c:formatCode>0%</c:formatCode>
                <c:ptCount val="4"/>
                <c:pt idx="0">
                  <c:v>0.75</c:v>
                </c:pt>
                <c:pt idx="1">
                  <c:v>0.15000000000000002</c:v>
                </c:pt>
                <c:pt idx="2">
                  <c:v>9.9999999999999978E-2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756-4C19-9826-3155C30F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756-4C19-9826-3155C30F6237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7756-4C19-9826-3155C30F6237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7756-4C19-9826-3155C30F6237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7756-4C19-9826-3155C30F6237}"/>
              </c:ext>
            </c:extLst>
          </c:dPt>
          <c:val>
            <c:numRef>
              <c:f>Velocimetros!$C$13:$C$16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756-4C19-9826-3155C30F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99-4D37-B941-428A1A59EE27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99-4D37-B941-428A1A59EE27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99-4D37-B941-428A1A59EE27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199-4D37-B941-428A1A59EE27}"/>
              </c:ext>
            </c:extLst>
          </c:dPt>
          <c:val>
            <c:numRef>
              <c:f>Velocimetros!$F$7:$F$10</c:f>
              <c:numCache>
                <c:formatCode>0%</c:formatCode>
                <c:ptCount val="4"/>
                <c:pt idx="0">
                  <c:v>0.6</c:v>
                </c:pt>
                <c:pt idx="1">
                  <c:v>0.20000000000000007</c:v>
                </c:pt>
                <c:pt idx="2">
                  <c:v>0.19999999999999996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199-4D37-B941-428A1A59E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199-4D37-B941-428A1A59EE27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199-4D37-B941-428A1A59EE27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1199-4D37-B941-428A1A59EE27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1199-4D37-B941-428A1A59EE27}"/>
              </c:ext>
            </c:extLst>
          </c:dPt>
          <c:val>
            <c:numRef>
              <c:f>Velocimetros!$F$13:$F$16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199-4D37-B941-428A1A59E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4E-49F6-AFFA-0B329848D590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4E-49F6-AFFA-0B329848D590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4E-49F6-AFFA-0B329848D590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4E-49F6-AFFA-0B329848D590}"/>
              </c:ext>
            </c:extLst>
          </c:dPt>
          <c:val>
            <c:numRef>
              <c:f>Velocimetros!$I$7:$I$10</c:f>
              <c:numCache>
                <c:formatCode>0%</c:formatCode>
                <c:ptCount val="4"/>
                <c:pt idx="0">
                  <c:v>0.75</c:v>
                </c:pt>
                <c:pt idx="1">
                  <c:v>0.15000000000000002</c:v>
                </c:pt>
                <c:pt idx="2">
                  <c:v>9.9999999999999978E-2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4E-49F6-AFFA-0B329848D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14E-49F6-AFFA-0B329848D590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314E-49F6-AFFA-0B329848D590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314E-49F6-AFFA-0B329848D590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314E-49F6-AFFA-0B329848D590}"/>
              </c:ext>
            </c:extLst>
          </c:dPt>
          <c:val>
            <c:numRef>
              <c:f>Velocimetros!$I$13:$I$16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14E-49F6-AFFA-0B329848D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82-4672-90A0-0D474AE729B9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82-4672-90A0-0D474AE729B9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D82-4672-90A0-0D474AE729B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D82-4672-90A0-0D474AE729B9}"/>
              </c:ext>
            </c:extLst>
          </c:dPt>
          <c:val>
            <c:numRef>
              <c:f>Velocimetros!$L$7:$L$10</c:f>
              <c:numCache>
                <c:formatCode>0%</c:formatCode>
                <c:ptCount val="4"/>
                <c:pt idx="0">
                  <c:v>0.6</c:v>
                </c:pt>
                <c:pt idx="1">
                  <c:v>0.20000000000000007</c:v>
                </c:pt>
                <c:pt idx="2">
                  <c:v>0.19999999999999996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D82-4672-90A0-0D474AE72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D82-4672-90A0-0D474AE729B9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D82-4672-90A0-0D474AE729B9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2D82-4672-90A0-0D474AE729B9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D82-4672-90A0-0D474AE729B9}"/>
              </c:ext>
            </c:extLst>
          </c:dPt>
          <c:val>
            <c:numRef>
              <c:f>Velocimetros!$L$13:$L$16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D82-4672-90A0-0D474AE72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Informe!$E$11</c:f>
              <c:strCache>
                <c:ptCount val="1"/>
                <c:pt idx="0">
                  <c:v>Cumplimiento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Informe!$F$9:$O$9</c:f>
              <c:strCache>
                <c:ptCount val="10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  <c:pt idx="8">
                  <c:v>Semana 9</c:v>
                </c:pt>
                <c:pt idx="9">
                  <c:v>Semana 10</c:v>
                </c:pt>
              </c:strCache>
            </c:strRef>
          </c:cat>
          <c:val>
            <c:numRef>
              <c:f>Informe!$F$11:$O$11</c:f>
              <c:numCache>
                <c:formatCode>0%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45-4D28-B2E2-64BC9D9FC5EC}"/>
            </c:ext>
          </c:extLst>
        </c:ser>
        <c:ser>
          <c:idx val="0"/>
          <c:order val="1"/>
          <c:tx>
            <c:strRef>
              <c:f>Informe!$E$15</c:f>
              <c:strCache>
                <c:ptCount val="1"/>
                <c:pt idx="0">
                  <c:v>Efectividad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Informe!$F$9:$O$9</c:f>
              <c:strCache>
                <c:ptCount val="10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  <c:pt idx="8">
                  <c:v>Semana 9</c:v>
                </c:pt>
                <c:pt idx="9">
                  <c:v>Semana 10</c:v>
                </c:pt>
              </c:strCache>
            </c:strRef>
          </c:cat>
          <c:val>
            <c:numRef>
              <c:f>Informe!$F$15:$O$15</c:f>
              <c:numCache>
                <c:formatCode>0%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45-4D28-B2E2-64BC9D9FC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2038975"/>
        <c:axId val="2092057215"/>
      </c:lineChart>
      <c:catAx>
        <c:axId val="209203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92057215"/>
        <c:crosses val="autoZero"/>
        <c:auto val="1"/>
        <c:lblAlgn val="ctr"/>
        <c:lblOffset val="100"/>
        <c:noMultiLvlLbl val="0"/>
      </c:catAx>
      <c:valAx>
        <c:axId val="2092057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92038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26" fmlaLink="Velocimetros!$O$4" max="30000" min="1" page="10" val="15103"/>
</file>

<file path=xl/ctrlProps/ctrlProp2.xml><?xml version="1.0" encoding="utf-8"?>
<formControlPr xmlns="http://schemas.microsoft.com/office/spreadsheetml/2009/9/main" objectType="Scroll" dx="26" fmlaLink="'Calculos Semana'!$D$2" horiz="1" max="44" min="1" page="1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svg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5" Type="http://schemas.openxmlformats.org/officeDocument/2006/relationships/chart" Target="../charts/chart1.xml"/><Relationship Id="rId10" Type="http://schemas.openxmlformats.org/officeDocument/2006/relationships/image" Target="../media/image8.svg"/><Relationship Id="rId4" Type="http://schemas.openxmlformats.org/officeDocument/2006/relationships/image" Target="../media/image4.svg"/><Relationship Id="rId9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image" Target="../media/image8.svg"/><Relationship Id="rId5" Type="http://schemas.openxmlformats.org/officeDocument/2006/relationships/image" Target="../media/image7.png"/><Relationship Id="rId4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1924624</xdr:colOff>
      <xdr:row>3</xdr:row>
      <xdr:rowOff>273504</xdr:rowOff>
    </xdr:from>
    <xdr:to>
      <xdr:col>10</xdr:col>
      <xdr:colOff>145052</xdr:colOff>
      <xdr:row>8</xdr:row>
      <xdr:rowOff>117958</xdr:rowOff>
    </xdr:to>
    <xdr:sp macro="" textlink="">
      <xdr:nvSpPr>
        <xdr:cNvPr id="8236" name="Text Box 44" hidden="1">
          <a:extLst>
            <a:ext uri="{FF2B5EF4-FFF2-40B4-BE49-F238E27FC236}">
              <a16:creationId xmlns:a16="http://schemas.microsoft.com/office/drawing/2014/main" id="{00000000-0008-0000-0100-00002C200000}"/>
            </a:ext>
          </a:extLst>
        </xdr:cNvPr>
        <xdr:cNvSpPr txBox="1">
          <a:spLocks noChangeArrowheads="1"/>
        </xdr:cNvSpPr>
      </xdr:nvSpPr>
      <xdr:spPr bwMode="auto">
        <a:xfrm>
          <a:off x="4953000" y="1371600"/>
          <a:ext cx="3419475" cy="11049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3</xdr:row>
          <xdr:rowOff>9525</xdr:rowOff>
        </xdr:from>
        <xdr:to>
          <xdr:col>21</xdr:col>
          <xdr:colOff>85725</xdr:colOff>
          <xdr:row>4</xdr:row>
          <xdr:rowOff>28575</xdr:rowOff>
        </xdr:to>
        <xdr:sp macro="" textlink="">
          <xdr:nvSpPr>
            <xdr:cNvPr id="8239" name="Spinner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1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</xdr:col>
      <xdr:colOff>108857</xdr:colOff>
      <xdr:row>1</xdr:row>
      <xdr:rowOff>32657</xdr:rowOff>
    </xdr:from>
    <xdr:to>
      <xdr:col>3</xdr:col>
      <xdr:colOff>1524000</xdr:colOff>
      <xdr:row>4</xdr:row>
      <xdr:rowOff>130629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612321" y="617764"/>
          <a:ext cx="1905000" cy="778329"/>
          <a:chOff x="228599" y="500743"/>
          <a:chExt cx="1937658" cy="794657"/>
        </a:xfrm>
      </xdr:grpSpPr>
      <xdr:sp macro="" textlink="$B$3">
        <xdr:nvSpPr>
          <xdr:cNvPr id="2" name="Rectángulo: esquinas redondeadas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/>
        </xdr:nvSpPr>
        <xdr:spPr>
          <a:xfrm>
            <a:off x="228599" y="544286"/>
            <a:ext cx="1937658" cy="751114"/>
          </a:xfrm>
          <a:prstGeom prst="roundRect">
            <a:avLst/>
          </a:prstGeom>
          <a:ln w="19050">
            <a:solidFill>
              <a:schemeClr val="accent3">
                <a:lumMod val="75000"/>
              </a:schemeClr>
            </a:solidFill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ctr"/>
            <a:fld id="{F01CFC57-AD4D-4C60-A1C1-B096A624CADC}" type="TxLink">
              <a:rPr lang="en-US" sz="3200" b="0" i="0" u="none" strike="noStrike">
                <a:solidFill>
                  <a:srgbClr val="000000"/>
                </a:solidFill>
                <a:latin typeface="Century Gothic"/>
              </a:rPr>
              <a:pPr algn="ctr"/>
              <a:t>        0</a:t>
            </a:fld>
            <a:endParaRPr lang="es-PE" sz="11500"/>
          </a:p>
        </xdr:txBody>
      </xdr:sp>
      <xdr:pic>
        <xdr:nvPicPr>
          <xdr:cNvPr id="7" name="Gráfico 6" descr="Herramientas con relleno sólido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76943" y="751114"/>
            <a:ext cx="478971" cy="478971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674914" y="500743"/>
            <a:ext cx="1072730" cy="2810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s-PE" sz="1200" b="1">
                <a:solidFill>
                  <a:schemeClr val="accent3">
                    <a:lumMod val="75000"/>
                  </a:schemeClr>
                </a:solidFill>
              </a:rPr>
              <a:t>Actividades</a:t>
            </a:r>
          </a:p>
        </xdr:txBody>
      </xdr:sp>
    </xdr:grpSp>
    <xdr:clientData/>
  </xdr:twoCellAnchor>
  <xdr:twoCellAnchor>
    <xdr:from>
      <xdr:col>2</xdr:col>
      <xdr:colOff>97972</xdr:colOff>
      <xdr:row>5</xdr:row>
      <xdr:rowOff>10886</xdr:rowOff>
    </xdr:from>
    <xdr:to>
      <xdr:col>3</xdr:col>
      <xdr:colOff>1513115</xdr:colOff>
      <xdr:row>8</xdr:row>
      <xdr:rowOff>97972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601436" y="1426029"/>
          <a:ext cx="1905000" cy="835479"/>
          <a:chOff x="217714" y="1458686"/>
          <a:chExt cx="1937658" cy="849086"/>
        </a:xfrm>
      </xdr:grpSpPr>
      <xdr:sp macro="" textlink="$B$4">
        <xdr:nvSpPr>
          <xdr:cNvPr id="5" name="Rectángulo: esquinas redondeadas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217714" y="1480458"/>
            <a:ext cx="1937658" cy="751114"/>
          </a:xfrm>
          <a:prstGeom prst="roundRect">
            <a:avLst/>
          </a:prstGeom>
          <a:ln w="19050">
            <a:solidFill>
              <a:schemeClr val="accent3">
                <a:lumMod val="75000"/>
              </a:schemeClr>
            </a:solidFill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BE5A219C-084D-45E7-AC6A-C781C0DC9340}" type="TxLink">
              <a:rPr lang="en-US" sz="3200" b="0" i="0" u="none" strike="noStrike">
                <a:solidFill>
                  <a:srgbClr val="000000"/>
                </a:solidFill>
                <a:latin typeface="Century Gothic"/>
                <a:ea typeface="+mn-ea"/>
                <a:cs typeface="+mn-cs"/>
              </a:rPr>
              <a:pPr marL="0" indent="0" algn="ctr"/>
              <a:t>        0</a:t>
            </a:fld>
            <a:endParaRPr lang="es-PE" sz="3200" b="0" i="0" u="none" strike="noStrike">
              <a:solidFill>
                <a:srgbClr val="000000"/>
              </a:solidFill>
              <a:latin typeface="Century Gothic"/>
              <a:ea typeface="+mn-ea"/>
              <a:cs typeface="+mn-cs"/>
            </a:endParaRP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642257" y="1458686"/>
            <a:ext cx="1072730" cy="2810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PE" sz="1200" b="1">
                <a:solidFill>
                  <a:schemeClr val="accent3">
                    <a:lumMod val="75000"/>
                  </a:schemeClr>
                </a:solidFill>
              </a:rPr>
              <a:t>Equipos</a:t>
            </a:r>
          </a:p>
        </xdr:txBody>
      </xdr:sp>
      <xdr:pic>
        <xdr:nvPicPr>
          <xdr:cNvPr id="12" name="Gráfico 11" descr="Bulldozer con relleno sólido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446315" y="1578428"/>
            <a:ext cx="729344" cy="729344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108857</xdr:colOff>
      <xdr:row>0</xdr:row>
      <xdr:rowOff>468086</xdr:rowOff>
    </xdr:from>
    <xdr:to>
      <xdr:col>16</xdr:col>
      <xdr:colOff>504603</xdr:colOff>
      <xdr:row>8</xdr:row>
      <xdr:rowOff>58286</xdr:rowOff>
    </xdr:to>
    <xdr:grpSp>
      <xdr:nvGrpSpPr>
        <xdr:cNvPr id="34" name="Grupo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GrpSpPr/>
      </xdr:nvGrpSpPr>
      <xdr:grpSpPr>
        <a:xfrm>
          <a:off x="8354786" y="468086"/>
          <a:ext cx="3443746" cy="1753736"/>
          <a:chOff x="8610598" y="468085"/>
          <a:chExt cx="3465517" cy="1800000"/>
        </a:xfrm>
      </xdr:grpSpPr>
      <xdr:grpSp>
        <xdr:nvGrpSpPr>
          <xdr:cNvPr id="17" name="Grupo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GrpSpPr/>
        </xdr:nvGrpSpPr>
        <xdr:grpSpPr>
          <a:xfrm>
            <a:off x="8610598" y="468085"/>
            <a:ext cx="3465517" cy="1800000"/>
            <a:chOff x="8610598" y="468085"/>
            <a:chExt cx="3465517" cy="1800000"/>
          </a:xfrm>
        </xdr:grpSpPr>
        <xdr:graphicFrame macro="">
          <xdr:nvGraphicFramePr>
            <xdr:cNvPr id="15" name="Gráfico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GraphicFramePr>
              <a:graphicFrameLocks/>
            </xdr:cNvGraphicFramePr>
          </xdr:nvGraphicFramePr>
          <xdr:xfrm>
            <a:off x="8610598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"/>
            </a:graphicData>
          </a:graphic>
        </xdr:graphicFrame>
        <xdr:graphicFrame macro="">
          <xdr:nvGraphicFramePr>
            <xdr:cNvPr id="16" name="Gráfico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GraphicFramePr>
              <a:graphicFrameLocks/>
            </xdr:cNvGraphicFramePr>
          </xdr:nvGraphicFramePr>
          <xdr:xfrm>
            <a:off x="10276115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  <xdr:grpSp>
        <xdr:nvGrpSpPr>
          <xdr:cNvPr id="33" name="Grupo 32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GrpSpPr/>
        </xdr:nvGrpSpPr>
        <xdr:grpSpPr>
          <a:xfrm>
            <a:off x="10526485" y="1480457"/>
            <a:ext cx="1306286" cy="598715"/>
            <a:chOff x="10526485" y="1480457"/>
            <a:chExt cx="1306286" cy="598715"/>
          </a:xfrm>
        </xdr:grpSpPr>
        <xdr:sp macro="" textlink="Velocimetros!F13">
          <xdr:nvSpPr>
            <xdr:cNvPr id="24" name="Rectángulo: esquinas redondeadas 23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/>
          </xdr:nvSpPr>
          <xdr:spPr>
            <a:xfrm>
              <a:off x="10526485" y="1502229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77AC142B-6AF9-48EB-AB75-4A9A7E159ABE}" type="TxLink">
                <a:rPr lang="en-US" sz="2000" b="0" i="0" u="none" strike="noStrike">
                  <a:solidFill>
                    <a:srgbClr val="000000"/>
                  </a:solidFill>
                  <a:latin typeface="Arial"/>
                  <a:cs typeface="Arial"/>
                </a:rPr>
                <a:pPr algn="r"/>
                <a:t> </a:t>
              </a:fld>
              <a:endParaRPr lang="es-PE" sz="148100"/>
            </a:p>
          </xdr:txBody>
        </xdr:sp>
        <xdr:sp macro="" textlink="">
          <xdr:nvSpPr>
            <xdr:cNvPr id="25" name="CuadroTexto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 txBox="1"/>
          </xdr:nvSpPr>
          <xdr:spPr>
            <a:xfrm>
              <a:off x="10646228" y="1480457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2"/>
                  </a:solidFill>
                </a:rPr>
                <a:t>Efectividad</a:t>
              </a:r>
            </a:p>
          </xdr:txBody>
        </xdr:sp>
        <xdr:pic>
          <xdr:nvPicPr>
            <xdr:cNvPr id="27" name="Gráfico 26" descr="reloj de arena 90% con relleno sólido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8"/>
                </a:ext>
              </a:extLst>
            </a:blip>
            <a:srcRect/>
            <a:stretch/>
          </xdr:blipFill>
          <xdr:spPr>
            <a:xfrm>
              <a:off x="10714663" y="1698170"/>
              <a:ext cx="331215" cy="337458"/>
            </a:xfrm>
            <a:prstGeom prst="rect">
              <a:avLst/>
            </a:prstGeom>
          </xdr:spPr>
        </xdr:pic>
      </xdr:grpSp>
      <xdr:grpSp>
        <xdr:nvGrpSpPr>
          <xdr:cNvPr id="32" name="Grupo 3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GrpSpPr/>
        </xdr:nvGrpSpPr>
        <xdr:grpSpPr>
          <a:xfrm>
            <a:off x="8860971" y="1469571"/>
            <a:ext cx="1306286" cy="609601"/>
            <a:chOff x="8860971" y="1469571"/>
            <a:chExt cx="1306286" cy="609601"/>
          </a:xfrm>
        </xdr:grpSpPr>
        <xdr:sp macro="" textlink="Velocimetros!C13">
          <xdr:nvSpPr>
            <xdr:cNvPr id="19" name="Rectángulo: esquinas redondeadas 18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SpPr/>
          </xdr:nvSpPr>
          <xdr:spPr>
            <a:xfrm>
              <a:off x="8860971" y="1491343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E9A20E46-CB3C-49A8-9607-FF5D3A922CA5}" type="TxLink">
                <a:rPr lang="en-US" sz="2000" b="0" i="0" u="none" strike="noStrike">
                  <a:solidFill>
                    <a:srgbClr val="000000"/>
                  </a:solidFill>
                  <a:latin typeface="Arial"/>
                  <a:cs typeface="Arial"/>
                </a:rPr>
                <a:pPr algn="r"/>
                <a:t> </a:t>
              </a:fld>
              <a:endParaRPr lang="es-PE" sz="41300"/>
            </a:p>
          </xdr:txBody>
        </xdr:sp>
        <xdr:sp macro="" textlink="">
          <xdr:nvSpPr>
            <xdr:cNvPr id="21" name="CuadroTexto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SpPr txBox="1"/>
          </xdr:nvSpPr>
          <xdr:spPr>
            <a:xfrm>
              <a:off x="8980714" y="1469571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3"/>
                  </a:solidFill>
                </a:rPr>
                <a:t>Cumplimiento</a:t>
              </a:r>
            </a:p>
          </xdr:txBody>
        </xdr:sp>
        <xdr:pic>
          <xdr:nvPicPr>
            <xdr:cNvPr id="31" name="Gráfico 30" descr="Casilla marcada con relleno sólido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0"/>
                </a:ext>
              </a:extLst>
            </a:blip>
            <a:stretch>
              <a:fillRect/>
            </a:stretch>
          </xdr:blipFill>
          <xdr:spPr>
            <a:xfrm>
              <a:off x="8948057" y="1632857"/>
              <a:ext cx="446315" cy="446315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227813</xdr:colOff>
      <xdr:row>4</xdr:row>
      <xdr:rowOff>5443</xdr:rowOff>
    </xdr:from>
    <xdr:to>
      <xdr:col>9</xdr:col>
      <xdr:colOff>566873</xdr:colOff>
      <xdr:row>8</xdr:row>
      <xdr:rowOff>69244</xdr:rowOff>
    </xdr:to>
    <xdr:sp macro="" textlink="">
      <xdr:nvSpPr>
        <xdr:cNvPr id="2" name="Text Box 44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079304" y="1264104"/>
          <a:ext cx="3569668" cy="106365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125792</xdr:colOff>
      <xdr:row>4</xdr:row>
      <xdr:rowOff>70154</xdr:rowOff>
    </xdr:from>
    <xdr:to>
      <xdr:col>3</xdr:col>
      <xdr:colOff>216738</xdr:colOff>
      <xdr:row>9</xdr:row>
      <xdr:rowOff>291726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GrpSpPr/>
      </xdr:nvGrpSpPr>
      <xdr:grpSpPr>
        <a:xfrm>
          <a:off x="125792" y="1327454"/>
          <a:ext cx="3424696" cy="1793197"/>
          <a:chOff x="8610598" y="468085"/>
          <a:chExt cx="3465517" cy="1800000"/>
        </a:xfrm>
      </xdr:grpSpPr>
      <xdr:grpSp>
        <xdr:nvGrpSpPr>
          <xdr:cNvPr id="24" name="Grupo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GrpSpPr/>
        </xdr:nvGrpSpPr>
        <xdr:grpSpPr>
          <a:xfrm>
            <a:off x="8610598" y="468085"/>
            <a:ext cx="3465517" cy="1800000"/>
            <a:chOff x="8610598" y="468085"/>
            <a:chExt cx="3465517" cy="1800000"/>
          </a:xfrm>
        </xdr:grpSpPr>
        <xdr:graphicFrame macro="">
          <xdr:nvGraphicFramePr>
            <xdr:cNvPr id="33" name="Gráfico 32">
              <a:extLst>
                <a:ext uri="{FF2B5EF4-FFF2-40B4-BE49-F238E27FC236}">
                  <a16:creationId xmlns:a16="http://schemas.microsoft.com/office/drawing/2014/main" id="{00000000-0008-0000-0200-000021000000}"/>
                </a:ext>
              </a:extLst>
            </xdr:cNvPr>
            <xdr:cNvGraphicFramePr>
              <a:graphicFrameLocks/>
            </xdr:cNvGraphicFramePr>
          </xdr:nvGraphicFramePr>
          <xdr:xfrm>
            <a:off x="8610598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34" name="Gráfico 33">
              <a:extLst>
                <a:ext uri="{FF2B5EF4-FFF2-40B4-BE49-F238E27FC236}">
                  <a16:creationId xmlns:a16="http://schemas.microsoft.com/office/drawing/2014/main" id="{00000000-0008-0000-0200-000022000000}"/>
                </a:ext>
              </a:extLst>
            </xdr:cNvPr>
            <xdr:cNvGraphicFramePr>
              <a:graphicFrameLocks/>
            </xdr:cNvGraphicFramePr>
          </xdr:nvGraphicFramePr>
          <xdr:xfrm>
            <a:off x="10276115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grpSp>
        <xdr:nvGrpSpPr>
          <xdr:cNvPr id="25" name="Grupo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GrpSpPr/>
        </xdr:nvGrpSpPr>
        <xdr:grpSpPr>
          <a:xfrm>
            <a:off x="10526485" y="1480457"/>
            <a:ext cx="1306286" cy="598715"/>
            <a:chOff x="10526485" y="1480457"/>
            <a:chExt cx="1306286" cy="598715"/>
          </a:xfrm>
        </xdr:grpSpPr>
        <xdr:sp macro="" textlink="Velocimetros!L13">
          <xdr:nvSpPr>
            <xdr:cNvPr id="30" name="Rectángulo: esquinas redondeadas 29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SpPr/>
          </xdr:nvSpPr>
          <xdr:spPr>
            <a:xfrm>
              <a:off x="10526485" y="1502229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5FA64299-A0F7-410F-BE84-EECBE237F1D2}" type="TxLink">
                <a:rPr lang="en-US" sz="2000" b="0" i="0" u="none" strike="noStrike">
                  <a:solidFill>
                    <a:srgbClr val="000000"/>
                  </a:solidFill>
                  <a:latin typeface="Century Gothic"/>
                  <a:cs typeface="Arial"/>
                </a:rPr>
                <a:pPr algn="r"/>
                <a:t> </a:t>
              </a:fld>
              <a:endParaRPr lang="es-PE" sz="400000"/>
            </a:p>
          </xdr:txBody>
        </xdr:sp>
        <xdr:sp macro="" textlink="">
          <xdr:nvSpPr>
            <xdr:cNvPr id="31" name="CuadroTexto 30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SpPr txBox="1"/>
          </xdr:nvSpPr>
          <xdr:spPr>
            <a:xfrm>
              <a:off x="10646228" y="1480457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2"/>
                  </a:solidFill>
                </a:rPr>
                <a:t>Efectividad</a:t>
              </a:r>
            </a:p>
          </xdr:txBody>
        </xdr:sp>
        <xdr:pic>
          <xdr:nvPicPr>
            <xdr:cNvPr id="32" name="Gráfico 31" descr="reloj de arena 90% con relleno sólido">
              <a:extLst>
                <a:ext uri="{FF2B5EF4-FFF2-40B4-BE49-F238E27FC236}">
                  <a16:creationId xmlns:a16="http://schemas.microsoft.com/office/drawing/2014/main" id="{00000000-0008-0000-0200-00002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rcRect/>
            <a:stretch/>
          </xdr:blipFill>
          <xdr:spPr>
            <a:xfrm>
              <a:off x="10714663" y="1698170"/>
              <a:ext cx="331215" cy="337458"/>
            </a:xfrm>
            <a:prstGeom prst="rect">
              <a:avLst/>
            </a:prstGeom>
          </xdr:spPr>
        </xdr:pic>
      </xdr:grpSp>
      <xdr:grpSp>
        <xdr:nvGrpSpPr>
          <xdr:cNvPr id="26" name="Grupo 25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GrpSpPr/>
        </xdr:nvGrpSpPr>
        <xdr:grpSpPr>
          <a:xfrm>
            <a:off x="8860971" y="1469571"/>
            <a:ext cx="1306286" cy="609601"/>
            <a:chOff x="8860971" y="1469571"/>
            <a:chExt cx="1306286" cy="609601"/>
          </a:xfrm>
        </xdr:grpSpPr>
        <xdr:sp macro="" textlink="Velocimetros!I13">
          <xdr:nvSpPr>
            <xdr:cNvPr id="27" name="Rectángulo: esquinas redondeadas 26">
              <a:extLst>
                <a:ext uri="{FF2B5EF4-FFF2-40B4-BE49-F238E27FC236}">
                  <a16:creationId xmlns:a16="http://schemas.microsoft.com/office/drawing/2014/main" id="{00000000-0008-0000-0200-00001B000000}"/>
                </a:ext>
              </a:extLst>
            </xdr:cNvPr>
            <xdr:cNvSpPr/>
          </xdr:nvSpPr>
          <xdr:spPr>
            <a:xfrm>
              <a:off x="8860971" y="1491343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F10EA5EF-6BD4-40EC-ABC4-87B15796026D}" type="TxLink">
                <a:rPr lang="en-US" sz="2000" b="0" i="0" u="none" strike="noStrike">
                  <a:solidFill>
                    <a:srgbClr val="000000"/>
                  </a:solidFill>
                  <a:latin typeface="Century Gothic"/>
                  <a:cs typeface="Arial"/>
                </a:rPr>
                <a:pPr algn="r"/>
                <a:t> </a:t>
              </a:fld>
              <a:endParaRPr lang="es-PE" sz="148100"/>
            </a:p>
          </xdr:txBody>
        </xdr:sp>
        <xdr:sp macro="" textlink="">
          <xdr:nvSpPr>
            <xdr:cNvPr id="28" name="CuadroTexto 27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SpPr txBox="1"/>
          </xdr:nvSpPr>
          <xdr:spPr>
            <a:xfrm>
              <a:off x="8980714" y="1469571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3"/>
                  </a:solidFill>
                </a:rPr>
                <a:t>Cumplimiento</a:t>
              </a:r>
            </a:p>
          </xdr:txBody>
        </xdr:sp>
        <xdr:pic>
          <xdr:nvPicPr>
            <xdr:cNvPr id="29" name="Gráfico 28" descr="Casilla marcada con relleno sólido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6"/>
                </a:ext>
              </a:extLst>
            </a:blip>
            <a:stretch>
              <a:fillRect/>
            </a:stretch>
          </xdr:blipFill>
          <xdr:spPr>
            <a:xfrm>
              <a:off x="8948057" y="1632857"/>
              <a:ext cx="446315" cy="446315"/>
            </a:xfrm>
            <a:prstGeom prst="rect">
              <a:avLst/>
            </a:prstGeom>
          </xdr:spPr>
        </xdr:pic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9</xdr:row>
          <xdr:rowOff>76200</xdr:rowOff>
        </xdr:from>
        <xdr:to>
          <xdr:col>14</xdr:col>
          <xdr:colOff>752475</xdr:colOff>
          <xdr:row>9</xdr:row>
          <xdr:rowOff>314325</xdr:rowOff>
        </xdr:to>
        <xdr:sp macro="" textlink="">
          <xdr:nvSpPr>
            <xdr:cNvPr id="11338" name="Scroll Bar 74" hidden="1">
              <a:extLst>
                <a:ext uri="{63B3BB69-23CF-44E3-9099-C40C66FF867C}">
                  <a14:compatExt spid="_x0000_s11338"/>
                </a:ext>
                <a:ext uri="{FF2B5EF4-FFF2-40B4-BE49-F238E27FC236}">
                  <a16:creationId xmlns:a16="http://schemas.microsoft.com/office/drawing/2014/main" id="{00000000-0008-0000-0200-00004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584203</xdr:colOff>
      <xdr:row>2</xdr:row>
      <xdr:rowOff>8467</xdr:rowOff>
    </xdr:from>
    <xdr:to>
      <xdr:col>15</xdr:col>
      <xdr:colOff>101601</xdr:colOff>
      <xdr:row>9</xdr:row>
      <xdr:rowOff>42332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150555</xdr:colOff>
      <xdr:row>4</xdr:row>
      <xdr:rowOff>129268</xdr:rowOff>
    </xdr:from>
    <xdr:to>
      <xdr:col>10</xdr:col>
      <xdr:colOff>451514</xdr:colOff>
      <xdr:row>8</xdr:row>
      <xdr:rowOff>196879</xdr:rowOff>
    </xdr:to>
    <xdr:sp macro="" textlink="">
      <xdr:nvSpPr>
        <xdr:cNvPr id="2" name="Text Box 44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081753" y="1270363"/>
          <a:ext cx="3621375" cy="134396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9B0246-B075-493D-A21E-F9181845670D}" name="Tabla_Equipos" displayName="Tabla_Equipos" ref="B4:E23" totalsRowShown="0" headerRowDxfId="21" dataDxfId="20">
  <autoFilter ref="B4:E23" xr:uid="{DC67A941-6A9C-470F-8404-00C5DA50A2C1}"/>
  <sortState xmlns:xlrd2="http://schemas.microsoft.com/office/spreadsheetml/2017/richdata2" ref="B5:E23">
    <sortCondition ref="D5:D23"/>
    <sortCondition ref="C5:C23"/>
  </sortState>
  <tableColumns count="4">
    <tableColumn id="1" xr3:uid="{C03613CE-1C0E-4349-A1FF-63A4E6112BC2}" name="Código" dataDxfId="19"/>
    <tableColumn id="2" xr3:uid="{84AD8930-91E2-488F-B156-61A1C4485FB8}" name="Equipo" dataDxfId="18"/>
    <tableColumn id="3" xr3:uid="{25B77F3F-5BE1-4DA5-878F-9557DDB8BB6C}" name="Marca" dataDxfId="17"/>
    <tableColumn id="4" xr3:uid="{9E310698-6FCD-402B-8719-DB88F2B836CF}" name="Características Principales" dataDxfId="16"/>
  </tableColumns>
  <tableStyleInfo name="TableStyleLight10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69B9C0-91C9-4353-B5D7-06DC228320F7}" name="Tabla_Frecuencias" displayName="Tabla_Frecuencias" ref="G4:H11" totalsRowShown="0" headerRowDxfId="15" dataDxfId="14" headerRowCellStyle="Normal 2" dataCellStyle="Normal 2">
  <autoFilter ref="G4:H11" xr:uid="{7269B9C0-91C9-4353-B5D7-06DC228320F7}"/>
  <tableColumns count="2">
    <tableColumn id="1" xr3:uid="{0FFA133B-3622-482C-B1A5-250B4ED94F58}" name="Días" dataDxfId="13" dataCellStyle="Normal 2"/>
    <tableColumn id="2" xr3:uid="{948D8095-7607-49C7-9B6D-1C82B3514827}" name="Frecuencia" dataDxfId="12" dataCellStyle="Normal 2"/>
  </tableColumns>
  <tableStyleInfo name="TableStyleLight10" showFirstColumn="0" showLastColumn="0" showRowStripes="1" showColumnStripes="1"/>
</table>
</file>

<file path=xl/theme/theme1.xml><?xml version="1.0" encoding="utf-8"?>
<a:theme xmlns:a="http://schemas.openxmlformats.org/drawingml/2006/main" name="Sector">
  <a:themeElements>
    <a:clrScheme name="Azul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ector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ector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94555-A6A2-4080-AC25-D068E3D70337}">
  <sheetPr codeName="Hoja1">
    <tabColor theme="3"/>
  </sheetPr>
  <dimension ref="B2:H34"/>
  <sheetViews>
    <sheetView showGridLines="0" showRowColHeaders="0" tabSelected="1" zoomScaleNormal="100" workbookViewId="0">
      <selection activeCell="B4" sqref="B4"/>
    </sheetView>
  </sheetViews>
  <sheetFormatPr baseColWidth="10" defaultColWidth="11.42578125" defaultRowHeight="16.5" x14ac:dyDescent="0.3"/>
  <cols>
    <col min="1" max="1" width="4.140625" style="1" customWidth="1"/>
    <col min="2" max="2" width="11.42578125" style="1"/>
    <col min="3" max="3" width="33.85546875" style="1" customWidth="1"/>
    <col min="4" max="4" width="19.140625" style="1" customWidth="1"/>
    <col min="5" max="5" width="76.85546875" style="1" bestFit="1" customWidth="1"/>
    <col min="6" max="6" width="7.42578125" style="1" customWidth="1"/>
    <col min="7" max="7" width="11.42578125" style="1"/>
    <col min="8" max="8" width="21.140625" style="1" customWidth="1"/>
    <col min="9" max="16384" width="11.42578125" style="1"/>
  </cols>
  <sheetData>
    <row r="2" spans="2:8" ht="29.25" thickBot="1" x14ac:dyDescent="0.35">
      <c r="B2" s="135" t="s">
        <v>15</v>
      </c>
      <c r="C2" s="135"/>
      <c r="D2" s="135"/>
      <c r="E2" s="135"/>
      <c r="G2" s="136" t="s">
        <v>31</v>
      </c>
      <c r="H2" s="136"/>
    </row>
    <row r="3" spans="2:8" ht="13.7" customHeight="1" x14ac:dyDescent="0.3"/>
    <row r="4" spans="2:8" x14ac:dyDescent="0.3">
      <c r="B4" s="2" t="s">
        <v>2</v>
      </c>
      <c r="C4" s="2" t="s">
        <v>7</v>
      </c>
      <c r="D4" s="2" t="s">
        <v>16</v>
      </c>
      <c r="E4" s="2" t="s">
        <v>29</v>
      </c>
      <c r="G4" s="2" t="s">
        <v>30</v>
      </c>
      <c r="H4" s="2" t="s">
        <v>9</v>
      </c>
    </row>
    <row r="5" spans="2:8" s="25" customFormat="1" x14ac:dyDescent="0.3">
      <c r="B5" s="24" t="s">
        <v>3</v>
      </c>
      <c r="C5" s="33" t="s">
        <v>18</v>
      </c>
      <c r="D5" s="33" t="s">
        <v>19</v>
      </c>
      <c r="E5" s="33" t="s">
        <v>20</v>
      </c>
      <c r="G5" s="34">
        <v>7</v>
      </c>
      <c r="H5" s="33" t="s">
        <v>32</v>
      </c>
    </row>
    <row r="6" spans="2:8" s="25" customFormat="1" x14ac:dyDescent="0.3">
      <c r="B6" s="24" t="s">
        <v>4</v>
      </c>
      <c r="C6" s="33" t="s">
        <v>22</v>
      </c>
      <c r="D6" s="33" t="s">
        <v>21</v>
      </c>
      <c r="E6" s="33" t="s">
        <v>23</v>
      </c>
      <c r="G6" s="34">
        <v>15</v>
      </c>
      <c r="H6" s="33" t="s">
        <v>37</v>
      </c>
    </row>
    <row r="7" spans="2:8" s="25" customFormat="1" x14ac:dyDescent="0.3">
      <c r="B7" s="24" t="s">
        <v>5</v>
      </c>
      <c r="C7" s="33" t="s">
        <v>24</v>
      </c>
      <c r="D7" s="25" t="s">
        <v>25</v>
      </c>
      <c r="E7" s="33" t="s">
        <v>26</v>
      </c>
      <c r="G7" s="34">
        <v>30</v>
      </c>
      <c r="H7" s="33" t="s">
        <v>33</v>
      </c>
    </row>
    <row r="8" spans="2:8" s="25" customFormat="1" x14ac:dyDescent="0.3">
      <c r="B8" s="24" t="s">
        <v>6</v>
      </c>
      <c r="C8" s="33" t="s">
        <v>27</v>
      </c>
      <c r="D8" s="33" t="s">
        <v>19</v>
      </c>
      <c r="E8" s="33" t="s">
        <v>28</v>
      </c>
      <c r="G8" s="34">
        <v>60</v>
      </c>
      <c r="H8" s="33" t="s">
        <v>34</v>
      </c>
    </row>
    <row r="9" spans="2:8" s="25" customFormat="1" x14ac:dyDescent="0.3">
      <c r="B9" s="24"/>
      <c r="G9" s="34">
        <v>90</v>
      </c>
      <c r="H9" s="33" t="s">
        <v>35</v>
      </c>
    </row>
    <row r="10" spans="2:8" s="25" customFormat="1" x14ac:dyDescent="0.3">
      <c r="B10" s="24"/>
      <c r="G10" s="34">
        <v>180</v>
      </c>
      <c r="H10" s="40" t="s">
        <v>40</v>
      </c>
    </row>
    <row r="11" spans="2:8" s="25" customFormat="1" x14ac:dyDescent="0.3">
      <c r="B11" s="24"/>
      <c r="G11" s="34">
        <v>360</v>
      </c>
      <c r="H11" s="25" t="s">
        <v>36</v>
      </c>
    </row>
    <row r="12" spans="2:8" s="25" customFormat="1" x14ac:dyDescent="0.3">
      <c r="B12" s="24"/>
    </row>
    <row r="13" spans="2:8" s="25" customFormat="1" x14ac:dyDescent="0.3">
      <c r="B13" s="24"/>
    </row>
    <row r="14" spans="2:8" s="25" customFormat="1" x14ac:dyDescent="0.3">
      <c r="B14" s="24"/>
    </row>
    <row r="15" spans="2:8" s="25" customFormat="1" x14ac:dyDescent="0.3">
      <c r="B15" s="24"/>
    </row>
    <row r="16" spans="2:8" s="25" customFormat="1" x14ac:dyDescent="0.3">
      <c r="B16" s="24"/>
    </row>
    <row r="17" spans="2:8" s="25" customFormat="1" x14ac:dyDescent="0.3">
      <c r="B17" s="24"/>
    </row>
    <row r="18" spans="2:8" s="25" customFormat="1" x14ac:dyDescent="0.3">
      <c r="B18" s="24"/>
    </row>
    <row r="19" spans="2:8" s="25" customFormat="1" x14ac:dyDescent="0.3">
      <c r="B19" s="24"/>
    </row>
    <row r="20" spans="2:8" s="25" customFormat="1" x14ac:dyDescent="0.3">
      <c r="B20" s="24"/>
    </row>
    <row r="21" spans="2:8" s="25" customFormat="1" x14ac:dyDescent="0.3">
      <c r="B21" s="24"/>
    </row>
    <row r="22" spans="2:8" s="25" customFormat="1" x14ac:dyDescent="0.3">
      <c r="B22" s="24"/>
    </row>
    <row r="23" spans="2:8" s="25" customFormat="1" x14ac:dyDescent="0.3">
      <c r="B23" s="24"/>
    </row>
    <row r="24" spans="2:8" s="25" customFormat="1" x14ac:dyDescent="0.3">
      <c r="B24" s="1"/>
      <c r="C24" s="26"/>
      <c r="D24" s="26"/>
      <c r="E24" s="1"/>
    </row>
    <row r="25" spans="2:8" s="25" customFormat="1" x14ac:dyDescent="0.3">
      <c r="B25" s="1"/>
      <c r="C25" s="26"/>
      <c r="D25" s="26"/>
      <c r="E25" s="1"/>
    </row>
    <row r="26" spans="2:8" s="25" customFormat="1" x14ac:dyDescent="0.3">
      <c r="B26" s="1"/>
      <c r="C26" s="26"/>
      <c r="D26" s="26"/>
      <c r="E26" s="1"/>
    </row>
    <row r="27" spans="2:8" s="25" customFormat="1" x14ac:dyDescent="0.3">
      <c r="B27" s="1"/>
      <c r="C27" s="26"/>
      <c r="D27" s="26"/>
      <c r="E27" s="1"/>
    </row>
    <row r="28" spans="2:8" s="25" customFormat="1" x14ac:dyDescent="0.3">
      <c r="B28" s="1"/>
      <c r="C28" s="1"/>
      <c r="D28" s="26"/>
      <c r="E28" s="1"/>
    </row>
    <row r="29" spans="2:8" s="25" customFormat="1" x14ac:dyDescent="0.3">
      <c r="B29" s="1"/>
      <c r="C29" s="1"/>
      <c r="D29" s="26"/>
      <c r="E29" s="1"/>
    </row>
    <row r="30" spans="2:8" s="25" customFormat="1" x14ac:dyDescent="0.3">
      <c r="B30" s="1"/>
      <c r="C30" s="1"/>
      <c r="D30" s="1"/>
      <c r="E30" s="1"/>
    </row>
    <row r="31" spans="2:8" s="25" customFormat="1" x14ac:dyDescent="0.3">
      <c r="B31" s="1"/>
      <c r="C31" s="1"/>
      <c r="D31" s="1"/>
      <c r="E31" s="1"/>
    </row>
    <row r="32" spans="2:8" s="25" customFormat="1" x14ac:dyDescent="0.3">
      <c r="B32" s="1"/>
      <c r="C32" s="1"/>
      <c r="D32" s="1"/>
      <c r="E32" s="1"/>
      <c r="G32" s="1"/>
      <c r="H32" s="1"/>
    </row>
    <row r="33" spans="2:8" s="25" customFormat="1" x14ac:dyDescent="0.3">
      <c r="B33" s="1"/>
      <c r="C33" s="1"/>
      <c r="D33" s="1"/>
      <c r="E33" s="1"/>
      <c r="G33" s="1"/>
      <c r="H33" s="1"/>
    </row>
    <row r="34" spans="2:8" s="25" customFormat="1" x14ac:dyDescent="0.3">
      <c r="B34" s="1"/>
      <c r="C34" s="1"/>
      <c r="D34" s="1"/>
      <c r="E34" s="1"/>
      <c r="G34" s="1"/>
      <c r="H34" s="1"/>
    </row>
  </sheetData>
  <sheetProtection selectLockedCells="1"/>
  <mergeCells count="2">
    <mergeCell ref="B2:E2"/>
    <mergeCell ref="G2:H2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-0.249977111117893"/>
    <pageSetUpPr fitToPage="1"/>
  </sheetPr>
  <dimension ref="A1:NY100"/>
  <sheetViews>
    <sheetView showGridLines="0" showRowColHeaders="0" zoomScale="70" zoomScaleNormal="70" workbookViewId="0">
      <pane xSplit="18" ySplit="10" topLeftCell="S11" activePane="bottomRight" state="frozen"/>
      <selection pane="topRight" activeCell="K1" sqref="K1"/>
      <selection pane="bottomLeft" activeCell="A8" sqref="A8"/>
      <selection pane="bottomRight" activeCell="C11" sqref="C11"/>
    </sheetView>
  </sheetViews>
  <sheetFormatPr baseColWidth="10" defaultColWidth="9.140625" defaultRowHeight="25.35" customHeight="1" x14ac:dyDescent="0.25"/>
  <cols>
    <col min="1" max="1" width="2.7109375" style="19" customWidth="1"/>
    <col min="2" max="2" width="4.85546875" style="96" customWidth="1"/>
    <col min="3" max="3" width="7.42578125" style="30" customWidth="1"/>
    <col min="4" max="4" width="30.85546875" style="6" customWidth="1"/>
    <col min="5" max="5" width="39.7109375" style="46" customWidth="1"/>
    <col min="6" max="6" width="11.42578125" style="19" customWidth="1"/>
    <col min="7" max="7" width="7.85546875" style="19" customWidth="1"/>
    <col min="8" max="8" width="9.85546875" style="6" customWidth="1"/>
    <col min="9" max="13" width="4.42578125" style="6" customWidth="1"/>
    <col min="14" max="15" width="9.140625" style="97" customWidth="1"/>
    <col min="16" max="16" width="13.85546875" style="98" bestFit="1" customWidth="1"/>
    <col min="17" max="17" width="7.85546875" style="55" customWidth="1"/>
    <col min="18" max="18" width="1.28515625" style="19" customWidth="1"/>
    <col min="19" max="389" width="3.85546875" style="30" customWidth="1"/>
    <col min="390" max="395" width="9.140625" style="19"/>
    <col min="396" max="396" width="9.140625" style="19" customWidth="1"/>
    <col min="397" max="16384" width="9.140625" style="19"/>
  </cols>
  <sheetData>
    <row r="1" spans="1:389" s="56" customFormat="1" ht="45.75" x14ac:dyDescent="0.25">
      <c r="B1" s="57" t="s">
        <v>129</v>
      </c>
    </row>
    <row r="2" spans="1:389" s="6" customFormat="1" ht="7.35" customHeight="1" x14ac:dyDescent="0.25">
      <c r="B2" s="27"/>
      <c r="C2" s="27"/>
      <c r="D2" s="27"/>
      <c r="E2" s="27"/>
      <c r="S2" s="41"/>
      <c r="T2" s="23"/>
      <c r="U2" s="23"/>
      <c r="V2" s="23"/>
      <c r="W2" s="23"/>
      <c r="X2" s="23"/>
      <c r="Y2" s="23"/>
    </row>
    <row r="3" spans="1:389" s="6" customFormat="1" ht="24" customHeight="1" x14ac:dyDescent="0.25">
      <c r="B3" s="49" t="str">
        <f>REPT(" ",8)&amp;COUNTA($E$11:$E$10000)</f>
        <v xml:space="preserve">        0</v>
      </c>
      <c r="E3" s="79" t="s">
        <v>59</v>
      </c>
      <c r="F3" s="76">
        <f>SUM($I$11:$I$10000)</f>
        <v>0</v>
      </c>
      <c r="H3" s="139" t="s">
        <v>58</v>
      </c>
      <c r="I3" s="139"/>
      <c r="J3" s="139"/>
      <c r="N3" s="51"/>
      <c r="O3" s="51"/>
      <c r="S3" s="154" t="s">
        <v>45</v>
      </c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89" s="6" customFormat="1" ht="24" customHeight="1" x14ac:dyDescent="0.25">
      <c r="B4" s="50" t="str">
        <f t="array" ref="B4">REPT(" ",8)&amp;TEXT(SUM(1/COUNTIF(D11:D100,D11:D100))-1,"0")</f>
        <v xml:space="preserve">        0</v>
      </c>
      <c r="E4" s="80" t="s">
        <v>60</v>
      </c>
      <c r="F4" s="77">
        <f>SUM($J$11:$J$10000)</f>
        <v>0</v>
      </c>
      <c r="G4" s="52"/>
      <c r="H4" s="53" t="s">
        <v>64</v>
      </c>
      <c r="I4" s="142" t="s">
        <v>65</v>
      </c>
      <c r="J4" s="143"/>
      <c r="S4" s="56"/>
      <c r="T4" s="5"/>
      <c r="U4" s="5"/>
      <c r="V4" s="56"/>
      <c r="W4" s="155">
        <f>30000+Velocimetros!O4</f>
        <v>45103</v>
      </c>
      <c r="X4" s="155"/>
      <c r="Y4" s="155"/>
      <c r="Z4" s="155"/>
      <c r="AA4" s="155"/>
      <c r="AB4" s="155"/>
      <c r="AC4" s="155"/>
      <c r="AD4" s="56"/>
    </row>
    <row r="5" spans="1:389" s="6" customFormat="1" ht="12" customHeight="1" x14ac:dyDescent="0.25">
      <c r="E5" s="137" t="s">
        <v>61</v>
      </c>
      <c r="F5" s="138">
        <f>SUM($K$11:$K$10000)</f>
        <v>0</v>
      </c>
      <c r="H5" s="140">
        <v>0.75</v>
      </c>
      <c r="I5" s="140">
        <v>0.6</v>
      </c>
      <c r="J5" s="140"/>
      <c r="S5" s="56"/>
      <c r="T5" s="56"/>
      <c r="U5" s="56"/>
      <c r="V5" s="56"/>
      <c r="W5" s="56"/>
      <c r="X5" s="60"/>
      <c r="Y5" s="56"/>
      <c r="Z5" s="56"/>
      <c r="AA5" s="56"/>
      <c r="AB5" s="56"/>
      <c r="AC5" s="56"/>
      <c r="AD5" s="56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Q5" s="7"/>
      <c r="AR5" s="7"/>
      <c r="AS5" s="7"/>
      <c r="AT5" s="9"/>
      <c r="AU5" s="9"/>
      <c r="AV5" s="7"/>
      <c r="AW5" s="7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DM5" s="9"/>
      <c r="DN5" s="7"/>
      <c r="DO5" s="7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GE5" s="9"/>
      <c r="GF5" s="7"/>
      <c r="GG5" s="7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IW5" s="9"/>
      <c r="IX5" s="7"/>
      <c r="IY5" s="7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LO5" s="9"/>
      <c r="LP5" s="7"/>
      <c r="LQ5" s="7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</row>
    <row r="6" spans="1:389" s="6" customFormat="1" ht="12" customHeight="1" x14ac:dyDescent="0.25">
      <c r="E6" s="137"/>
      <c r="F6" s="138"/>
      <c r="H6" s="140"/>
      <c r="I6" s="140"/>
      <c r="J6" s="140"/>
      <c r="S6" s="65" t="str">
        <f>IF(S7="",R6,S7)</f>
        <v>Semana 1</v>
      </c>
      <c r="T6" s="65" t="str">
        <f t="shared" ref="T6:CE6" si="0">IF(T7="",S6,T7)</f>
        <v>Semana 1</v>
      </c>
      <c r="U6" s="65" t="str">
        <f t="shared" si="0"/>
        <v>Semana 1</v>
      </c>
      <c r="V6" s="65" t="str">
        <f t="shared" si="0"/>
        <v>Semana 1</v>
      </c>
      <c r="W6" s="65" t="str">
        <f t="shared" si="0"/>
        <v>Semana 1</v>
      </c>
      <c r="X6" s="65" t="str">
        <f t="shared" si="0"/>
        <v>Semana 1</v>
      </c>
      <c r="Y6" s="65" t="str">
        <f t="shared" si="0"/>
        <v>Semana 1</v>
      </c>
      <c r="Z6" s="65" t="str">
        <f t="shared" si="0"/>
        <v>Semana 2</v>
      </c>
      <c r="AA6" s="65" t="str">
        <f t="shared" si="0"/>
        <v>Semana 2</v>
      </c>
      <c r="AB6" s="65" t="str">
        <f t="shared" si="0"/>
        <v>Semana 2</v>
      </c>
      <c r="AC6" s="65" t="str">
        <f t="shared" si="0"/>
        <v>Semana 2</v>
      </c>
      <c r="AD6" s="65" t="str">
        <f t="shared" si="0"/>
        <v>Semana 2</v>
      </c>
      <c r="AE6" s="65" t="str">
        <f t="shared" si="0"/>
        <v>Semana 2</v>
      </c>
      <c r="AF6" s="65" t="str">
        <f t="shared" si="0"/>
        <v>Semana 2</v>
      </c>
      <c r="AG6" s="65" t="str">
        <f t="shared" si="0"/>
        <v>Semana 3</v>
      </c>
      <c r="AH6" s="65" t="str">
        <f t="shared" si="0"/>
        <v>Semana 3</v>
      </c>
      <c r="AI6" s="65" t="str">
        <f t="shared" si="0"/>
        <v>Semana 3</v>
      </c>
      <c r="AJ6" s="65" t="str">
        <f t="shared" si="0"/>
        <v>Semana 3</v>
      </c>
      <c r="AK6" s="65" t="str">
        <f t="shared" si="0"/>
        <v>Semana 3</v>
      </c>
      <c r="AL6" s="65" t="str">
        <f t="shared" si="0"/>
        <v>Semana 3</v>
      </c>
      <c r="AM6" s="65" t="str">
        <f t="shared" si="0"/>
        <v>Semana 3</v>
      </c>
      <c r="AN6" s="65" t="str">
        <f t="shared" si="0"/>
        <v>Semana 4</v>
      </c>
      <c r="AO6" s="65" t="str">
        <f t="shared" si="0"/>
        <v>Semana 4</v>
      </c>
      <c r="AP6" s="65" t="str">
        <f t="shared" si="0"/>
        <v>Semana 4</v>
      </c>
      <c r="AQ6" s="65" t="str">
        <f t="shared" si="0"/>
        <v>Semana 4</v>
      </c>
      <c r="AR6" s="65" t="str">
        <f t="shared" si="0"/>
        <v>Semana 4</v>
      </c>
      <c r="AS6" s="65" t="str">
        <f t="shared" si="0"/>
        <v>Semana 4</v>
      </c>
      <c r="AT6" s="65" t="str">
        <f t="shared" si="0"/>
        <v>Semana 4</v>
      </c>
      <c r="AU6" s="65" t="str">
        <f t="shared" si="0"/>
        <v>Semana 5</v>
      </c>
      <c r="AV6" s="65" t="str">
        <f t="shared" si="0"/>
        <v>Semana 5</v>
      </c>
      <c r="AW6" s="65" t="str">
        <f t="shared" si="0"/>
        <v>Semana 5</v>
      </c>
      <c r="AX6" s="65" t="str">
        <f t="shared" si="0"/>
        <v>Semana 5</v>
      </c>
      <c r="AY6" s="65" t="str">
        <f t="shared" si="0"/>
        <v>Semana 5</v>
      </c>
      <c r="AZ6" s="65" t="str">
        <f t="shared" si="0"/>
        <v>Semana 5</v>
      </c>
      <c r="BA6" s="65" t="str">
        <f t="shared" si="0"/>
        <v>Semana 5</v>
      </c>
      <c r="BB6" s="65" t="str">
        <f t="shared" si="0"/>
        <v>Semana 6</v>
      </c>
      <c r="BC6" s="65" t="str">
        <f t="shared" si="0"/>
        <v>Semana 6</v>
      </c>
      <c r="BD6" s="65" t="str">
        <f t="shared" si="0"/>
        <v>Semana 6</v>
      </c>
      <c r="BE6" s="65" t="str">
        <f t="shared" si="0"/>
        <v>Semana 6</v>
      </c>
      <c r="BF6" s="65" t="str">
        <f t="shared" si="0"/>
        <v>Semana 6</v>
      </c>
      <c r="BG6" s="65" t="str">
        <f t="shared" si="0"/>
        <v>Semana 6</v>
      </c>
      <c r="BH6" s="65" t="str">
        <f t="shared" si="0"/>
        <v>Semana 6</v>
      </c>
      <c r="BI6" s="65" t="str">
        <f t="shared" si="0"/>
        <v>Semana 7</v>
      </c>
      <c r="BJ6" s="65" t="str">
        <f t="shared" si="0"/>
        <v>Semana 7</v>
      </c>
      <c r="BK6" s="65" t="str">
        <f t="shared" si="0"/>
        <v>Semana 7</v>
      </c>
      <c r="BL6" s="65" t="str">
        <f t="shared" si="0"/>
        <v>Semana 7</v>
      </c>
      <c r="BM6" s="65" t="str">
        <f t="shared" si="0"/>
        <v>Semana 7</v>
      </c>
      <c r="BN6" s="65" t="str">
        <f t="shared" si="0"/>
        <v>Semana 7</v>
      </c>
      <c r="BO6" s="65" t="str">
        <f t="shared" si="0"/>
        <v>Semana 7</v>
      </c>
      <c r="BP6" s="65" t="str">
        <f t="shared" si="0"/>
        <v>Semana 8</v>
      </c>
      <c r="BQ6" s="65" t="str">
        <f t="shared" si="0"/>
        <v>Semana 8</v>
      </c>
      <c r="BR6" s="65" t="str">
        <f t="shared" si="0"/>
        <v>Semana 8</v>
      </c>
      <c r="BS6" s="65" t="str">
        <f t="shared" si="0"/>
        <v>Semana 8</v>
      </c>
      <c r="BT6" s="65" t="str">
        <f t="shared" si="0"/>
        <v>Semana 8</v>
      </c>
      <c r="BU6" s="65" t="str">
        <f t="shared" si="0"/>
        <v>Semana 8</v>
      </c>
      <c r="BV6" s="65" t="str">
        <f t="shared" si="0"/>
        <v>Semana 8</v>
      </c>
      <c r="BW6" s="65" t="str">
        <f t="shared" si="0"/>
        <v>Semana 9</v>
      </c>
      <c r="BX6" s="65" t="str">
        <f t="shared" si="0"/>
        <v>Semana 9</v>
      </c>
      <c r="BY6" s="65" t="str">
        <f t="shared" si="0"/>
        <v>Semana 9</v>
      </c>
      <c r="BZ6" s="65" t="str">
        <f t="shared" si="0"/>
        <v>Semana 9</v>
      </c>
      <c r="CA6" s="65" t="str">
        <f t="shared" si="0"/>
        <v>Semana 9</v>
      </c>
      <c r="CB6" s="65" t="str">
        <f t="shared" si="0"/>
        <v>Semana 9</v>
      </c>
      <c r="CC6" s="65" t="str">
        <f t="shared" si="0"/>
        <v>Semana 9</v>
      </c>
      <c r="CD6" s="65" t="str">
        <f t="shared" si="0"/>
        <v>Semana 10</v>
      </c>
      <c r="CE6" s="65" t="str">
        <f t="shared" si="0"/>
        <v>Semana 10</v>
      </c>
      <c r="CF6" s="65" t="str">
        <f t="shared" ref="CF6:EQ6" si="1">IF(CF7="",CE6,CF7)</f>
        <v>Semana 10</v>
      </c>
      <c r="CG6" s="65" t="str">
        <f t="shared" si="1"/>
        <v>Semana 10</v>
      </c>
      <c r="CH6" s="65" t="str">
        <f t="shared" si="1"/>
        <v>Semana 10</v>
      </c>
      <c r="CI6" s="65" t="str">
        <f t="shared" si="1"/>
        <v>Semana 10</v>
      </c>
      <c r="CJ6" s="65" t="str">
        <f t="shared" si="1"/>
        <v>Semana 10</v>
      </c>
      <c r="CK6" s="65" t="str">
        <f t="shared" si="1"/>
        <v>Semana 11</v>
      </c>
      <c r="CL6" s="65" t="str">
        <f t="shared" si="1"/>
        <v>Semana 11</v>
      </c>
      <c r="CM6" s="65" t="str">
        <f t="shared" si="1"/>
        <v>Semana 11</v>
      </c>
      <c r="CN6" s="65" t="str">
        <f t="shared" si="1"/>
        <v>Semana 11</v>
      </c>
      <c r="CO6" s="65" t="str">
        <f t="shared" si="1"/>
        <v>Semana 11</v>
      </c>
      <c r="CP6" s="65" t="str">
        <f t="shared" si="1"/>
        <v>Semana 11</v>
      </c>
      <c r="CQ6" s="65" t="str">
        <f t="shared" si="1"/>
        <v>Semana 11</v>
      </c>
      <c r="CR6" s="65" t="str">
        <f t="shared" si="1"/>
        <v>Semana 12</v>
      </c>
      <c r="CS6" s="65" t="str">
        <f t="shared" si="1"/>
        <v>Semana 12</v>
      </c>
      <c r="CT6" s="65" t="str">
        <f t="shared" si="1"/>
        <v>Semana 12</v>
      </c>
      <c r="CU6" s="65" t="str">
        <f t="shared" si="1"/>
        <v>Semana 12</v>
      </c>
      <c r="CV6" s="65" t="str">
        <f t="shared" si="1"/>
        <v>Semana 12</v>
      </c>
      <c r="CW6" s="65" t="str">
        <f t="shared" si="1"/>
        <v>Semana 12</v>
      </c>
      <c r="CX6" s="65" t="str">
        <f t="shared" si="1"/>
        <v>Semana 12</v>
      </c>
      <c r="CY6" s="65" t="str">
        <f t="shared" si="1"/>
        <v>Semana 13</v>
      </c>
      <c r="CZ6" s="65" t="str">
        <f t="shared" si="1"/>
        <v>Semana 13</v>
      </c>
      <c r="DA6" s="65" t="str">
        <f t="shared" si="1"/>
        <v>Semana 13</v>
      </c>
      <c r="DB6" s="65" t="str">
        <f t="shared" si="1"/>
        <v>Semana 13</v>
      </c>
      <c r="DC6" s="65" t="str">
        <f t="shared" si="1"/>
        <v>Semana 13</v>
      </c>
      <c r="DD6" s="65" t="str">
        <f t="shared" si="1"/>
        <v>Semana 13</v>
      </c>
      <c r="DE6" s="65" t="str">
        <f t="shared" si="1"/>
        <v>Semana 13</v>
      </c>
      <c r="DF6" s="65" t="str">
        <f t="shared" si="1"/>
        <v>Semana 14</v>
      </c>
      <c r="DG6" s="65" t="str">
        <f t="shared" si="1"/>
        <v>Semana 14</v>
      </c>
      <c r="DH6" s="65" t="str">
        <f t="shared" si="1"/>
        <v>Semana 14</v>
      </c>
      <c r="DI6" s="65" t="str">
        <f t="shared" si="1"/>
        <v>Semana 14</v>
      </c>
      <c r="DJ6" s="65" t="str">
        <f t="shared" si="1"/>
        <v>Semana 14</v>
      </c>
      <c r="DK6" s="65" t="str">
        <f t="shared" si="1"/>
        <v>Semana 14</v>
      </c>
      <c r="DL6" s="65" t="str">
        <f t="shared" si="1"/>
        <v>Semana 14</v>
      </c>
      <c r="DM6" s="65" t="str">
        <f t="shared" si="1"/>
        <v>Semana 15</v>
      </c>
      <c r="DN6" s="65" t="str">
        <f t="shared" si="1"/>
        <v>Semana 15</v>
      </c>
      <c r="DO6" s="65" t="str">
        <f t="shared" si="1"/>
        <v>Semana 15</v>
      </c>
      <c r="DP6" s="65" t="str">
        <f t="shared" si="1"/>
        <v>Semana 15</v>
      </c>
      <c r="DQ6" s="65" t="str">
        <f t="shared" si="1"/>
        <v>Semana 15</v>
      </c>
      <c r="DR6" s="65" t="str">
        <f t="shared" si="1"/>
        <v>Semana 15</v>
      </c>
      <c r="DS6" s="65" t="str">
        <f t="shared" si="1"/>
        <v>Semana 15</v>
      </c>
      <c r="DT6" s="65" t="str">
        <f t="shared" si="1"/>
        <v>Semana 16</v>
      </c>
      <c r="DU6" s="65" t="str">
        <f t="shared" si="1"/>
        <v>Semana 16</v>
      </c>
      <c r="DV6" s="65" t="str">
        <f t="shared" si="1"/>
        <v>Semana 16</v>
      </c>
      <c r="DW6" s="65" t="str">
        <f t="shared" si="1"/>
        <v>Semana 16</v>
      </c>
      <c r="DX6" s="65" t="str">
        <f t="shared" si="1"/>
        <v>Semana 16</v>
      </c>
      <c r="DY6" s="65" t="str">
        <f t="shared" si="1"/>
        <v>Semana 16</v>
      </c>
      <c r="DZ6" s="65" t="str">
        <f t="shared" si="1"/>
        <v>Semana 16</v>
      </c>
      <c r="EA6" s="65" t="str">
        <f t="shared" si="1"/>
        <v>Semana 17</v>
      </c>
      <c r="EB6" s="65" t="str">
        <f t="shared" si="1"/>
        <v>Semana 17</v>
      </c>
      <c r="EC6" s="65" t="str">
        <f t="shared" si="1"/>
        <v>Semana 17</v>
      </c>
      <c r="ED6" s="65" t="str">
        <f t="shared" si="1"/>
        <v>Semana 17</v>
      </c>
      <c r="EE6" s="65" t="str">
        <f t="shared" si="1"/>
        <v>Semana 17</v>
      </c>
      <c r="EF6" s="65" t="str">
        <f t="shared" si="1"/>
        <v>Semana 17</v>
      </c>
      <c r="EG6" s="65" t="str">
        <f t="shared" si="1"/>
        <v>Semana 17</v>
      </c>
      <c r="EH6" s="65" t="str">
        <f t="shared" si="1"/>
        <v>Semana 18</v>
      </c>
      <c r="EI6" s="65" t="str">
        <f t="shared" si="1"/>
        <v>Semana 18</v>
      </c>
      <c r="EJ6" s="65" t="str">
        <f t="shared" si="1"/>
        <v>Semana 18</v>
      </c>
      <c r="EK6" s="65" t="str">
        <f t="shared" si="1"/>
        <v>Semana 18</v>
      </c>
      <c r="EL6" s="65" t="str">
        <f t="shared" si="1"/>
        <v>Semana 18</v>
      </c>
      <c r="EM6" s="65" t="str">
        <f t="shared" si="1"/>
        <v>Semana 18</v>
      </c>
      <c r="EN6" s="65" t="str">
        <f t="shared" si="1"/>
        <v>Semana 18</v>
      </c>
      <c r="EO6" s="65" t="str">
        <f t="shared" si="1"/>
        <v>Semana 19</v>
      </c>
      <c r="EP6" s="65" t="str">
        <f t="shared" si="1"/>
        <v>Semana 19</v>
      </c>
      <c r="EQ6" s="65" t="str">
        <f t="shared" si="1"/>
        <v>Semana 19</v>
      </c>
      <c r="ER6" s="65" t="str">
        <f t="shared" ref="ER6:HC6" si="2">IF(ER7="",EQ6,ER7)</f>
        <v>Semana 19</v>
      </c>
      <c r="ES6" s="65" t="str">
        <f t="shared" si="2"/>
        <v>Semana 19</v>
      </c>
      <c r="ET6" s="65" t="str">
        <f t="shared" si="2"/>
        <v>Semana 19</v>
      </c>
      <c r="EU6" s="65" t="str">
        <f t="shared" si="2"/>
        <v>Semana 19</v>
      </c>
      <c r="EV6" s="65" t="str">
        <f t="shared" si="2"/>
        <v>Semana 20</v>
      </c>
      <c r="EW6" s="65" t="str">
        <f t="shared" si="2"/>
        <v>Semana 20</v>
      </c>
      <c r="EX6" s="65" t="str">
        <f t="shared" si="2"/>
        <v>Semana 20</v>
      </c>
      <c r="EY6" s="65" t="str">
        <f t="shared" si="2"/>
        <v>Semana 20</v>
      </c>
      <c r="EZ6" s="65" t="str">
        <f t="shared" si="2"/>
        <v>Semana 20</v>
      </c>
      <c r="FA6" s="65" t="str">
        <f t="shared" si="2"/>
        <v>Semana 20</v>
      </c>
      <c r="FB6" s="65" t="str">
        <f t="shared" si="2"/>
        <v>Semana 20</v>
      </c>
      <c r="FC6" s="65" t="str">
        <f t="shared" si="2"/>
        <v>Semana 21</v>
      </c>
      <c r="FD6" s="65" t="str">
        <f t="shared" si="2"/>
        <v>Semana 21</v>
      </c>
      <c r="FE6" s="65" t="str">
        <f t="shared" si="2"/>
        <v>Semana 21</v>
      </c>
      <c r="FF6" s="65" t="str">
        <f t="shared" si="2"/>
        <v>Semana 21</v>
      </c>
      <c r="FG6" s="65" t="str">
        <f t="shared" si="2"/>
        <v>Semana 21</v>
      </c>
      <c r="FH6" s="65" t="str">
        <f t="shared" si="2"/>
        <v>Semana 21</v>
      </c>
      <c r="FI6" s="65" t="str">
        <f t="shared" si="2"/>
        <v>Semana 21</v>
      </c>
      <c r="FJ6" s="65" t="str">
        <f t="shared" si="2"/>
        <v>Semana 22</v>
      </c>
      <c r="FK6" s="65" t="str">
        <f t="shared" si="2"/>
        <v>Semana 22</v>
      </c>
      <c r="FL6" s="65" t="str">
        <f t="shared" si="2"/>
        <v>Semana 22</v>
      </c>
      <c r="FM6" s="65" t="str">
        <f t="shared" si="2"/>
        <v>Semana 22</v>
      </c>
      <c r="FN6" s="65" t="str">
        <f t="shared" si="2"/>
        <v>Semana 22</v>
      </c>
      <c r="FO6" s="65" t="str">
        <f t="shared" si="2"/>
        <v>Semana 22</v>
      </c>
      <c r="FP6" s="65" t="str">
        <f t="shared" si="2"/>
        <v>Semana 22</v>
      </c>
      <c r="FQ6" s="65" t="str">
        <f t="shared" si="2"/>
        <v>Semana 23</v>
      </c>
      <c r="FR6" s="65" t="str">
        <f t="shared" si="2"/>
        <v>Semana 23</v>
      </c>
      <c r="FS6" s="65" t="str">
        <f t="shared" si="2"/>
        <v>Semana 23</v>
      </c>
      <c r="FT6" s="65" t="str">
        <f t="shared" si="2"/>
        <v>Semana 23</v>
      </c>
      <c r="FU6" s="65" t="str">
        <f t="shared" si="2"/>
        <v>Semana 23</v>
      </c>
      <c r="FV6" s="65" t="str">
        <f t="shared" si="2"/>
        <v>Semana 23</v>
      </c>
      <c r="FW6" s="65" t="str">
        <f t="shared" si="2"/>
        <v>Semana 23</v>
      </c>
      <c r="FX6" s="65" t="str">
        <f t="shared" si="2"/>
        <v>Semana 24</v>
      </c>
      <c r="FY6" s="65" t="str">
        <f t="shared" si="2"/>
        <v>Semana 24</v>
      </c>
      <c r="FZ6" s="65" t="str">
        <f t="shared" si="2"/>
        <v>Semana 24</v>
      </c>
      <c r="GA6" s="65" t="str">
        <f t="shared" si="2"/>
        <v>Semana 24</v>
      </c>
      <c r="GB6" s="65" t="str">
        <f t="shared" si="2"/>
        <v>Semana 24</v>
      </c>
      <c r="GC6" s="65" t="str">
        <f t="shared" si="2"/>
        <v>Semana 24</v>
      </c>
      <c r="GD6" s="65" t="str">
        <f t="shared" si="2"/>
        <v>Semana 24</v>
      </c>
      <c r="GE6" s="65" t="str">
        <f t="shared" si="2"/>
        <v>Semana 25</v>
      </c>
      <c r="GF6" s="65" t="str">
        <f t="shared" si="2"/>
        <v>Semana 25</v>
      </c>
      <c r="GG6" s="65" t="str">
        <f t="shared" si="2"/>
        <v>Semana 25</v>
      </c>
      <c r="GH6" s="65" t="str">
        <f t="shared" si="2"/>
        <v>Semana 25</v>
      </c>
      <c r="GI6" s="65" t="str">
        <f t="shared" si="2"/>
        <v>Semana 25</v>
      </c>
      <c r="GJ6" s="65" t="str">
        <f t="shared" si="2"/>
        <v>Semana 25</v>
      </c>
      <c r="GK6" s="65" t="str">
        <f t="shared" si="2"/>
        <v>Semana 25</v>
      </c>
      <c r="GL6" s="65" t="str">
        <f t="shared" si="2"/>
        <v>Semana 26</v>
      </c>
      <c r="GM6" s="65" t="str">
        <f t="shared" si="2"/>
        <v>Semana 26</v>
      </c>
      <c r="GN6" s="65" t="str">
        <f t="shared" si="2"/>
        <v>Semana 26</v>
      </c>
      <c r="GO6" s="65" t="str">
        <f t="shared" si="2"/>
        <v>Semana 26</v>
      </c>
      <c r="GP6" s="65" t="str">
        <f t="shared" si="2"/>
        <v>Semana 26</v>
      </c>
      <c r="GQ6" s="65" t="str">
        <f t="shared" si="2"/>
        <v>Semana 26</v>
      </c>
      <c r="GR6" s="65" t="str">
        <f t="shared" si="2"/>
        <v>Semana 26</v>
      </c>
      <c r="GS6" s="65" t="str">
        <f t="shared" si="2"/>
        <v>Semana 27</v>
      </c>
      <c r="GT6" s="65" t="str">
        <f t="shared" si="2"/>
        <v>Semana 27</v>
      </c>
      <c r="GU6" s="65" t="str">
        <f t="shared" si="2"/>
        <v>Semana 27</v>
      </c>
      <c r="GV6" s="65" t="str">
        <f t="shared" si="2"/>
        <v>Semana 27</v>
      </c>
      <c r="GW6" s="65" t="str">
        <f t="shared" si="2"/>
        <v>Semana 27</v>
      </c>
      <c r="GX6" s="65" t="str">
        <f t="shared" si="2"/>
        <v>Semana 27</v>
      </c>
      <c r="GY6" s="65" t="str">
        <f t="shared" si="2"/>
        <v>Semana 27</v>
      </c>
      <c r="GZ6" s="65" t="str">
        <f t="shared" si="2"/>
        <v>Semana 28</v>
      </c>
      <c r="HA6" s="65" t="str">
        <f t="shared" si="2"/>
        <v>Semana 28</v>
      </c>
      <c r="HB6" s="65" t="str">
        <f t="shared" si="2"/>
        <v>Semana 28</v>
      </c>
      <c r="HC6" s="65" t="str">
        <f t="shared" si="2"/>
        <v>Semana 28</v>
      </c>
      <c r="HD6" s="65" t="str">
        <f t="shared" ref="HD6:JO6" si="3">IF(HD7="",HC6,HD7)</f>
        <v>Semana 28</v>
      </c>
      <c r="HE6" s="65" t="str">
        <f t="shared" si="3"/>
        <v>Semana 28</v>
      </c>
      <c r="HF6" s="65" t="str">
        <f t="shared" si="3"/>
        <v>Semana 28</v>
      </c>
      <c r="HG6" s="65" t="str">
        <f t="shared" si="3"/>
        <v>Semana 29</v>
      </c>
      <c r="HH6" s="65" t="str">
        <f t="shared" si="3"/>
        <v>Semana 29</v>
      </c>
      <c r="HI6" s="65" t="str">
        <f t="shared" si="3"/>
        <v>Semana 29</v>
      </c>
      <c r="HJ6" s="65" t="str">
        <f t="shared" si="3"/>
        <v>Semana 29</v>
      </c>
      <c r="HK6" s="65" t="str">
        <f t="shared" si="3"/>
        <v>Semana 29</v>
      </c>
      <c r="HL6" s="65" t="str">
        <f t="shared" si="3"/>
        <v>Semana 29</v>
      </c>
      <c r="HM6" s="65" t="str">
        <f t="shared" si="3"/>
        <v>Semana 29</v>
      </c>
      <c r="HN6" s="65" t="str">
        <f t="shared" si="3"/>
        <v>Semana 30</v>
      </c>
      <c r="HO6" s="65" t="str">
        <f t="shared" si="3"/>
        <v>Semana 30</v>
      </c>
      <c r="HP6" s="65" t="str">
        <f t="shared" si="3"/>
        <v>Semana 30</v>
      </c>
      <c r="HQ6" s="65" t="str">
        <f t="shared" si="3"/>
        <v>Semana 30</v>
      </c>
      <c r="HR6" s="65" t="str">
        <f t="shared" si="3"/>
        <v>Semana 30</v>
      </c>
      <c r="HS6" s="65" t="str">
        <f t="shared" si="3"/>
        <v>Semana 30</v>
      </c>
      <c r="HT6" s="65" t="str">
        <f t="shared" si="3"/>
        <v>Semana 30</v>
      </c>
      <c r="HU6" s="65" t="str">
        <f t="shared" si="3"/>
        <v>Semana 31</v>
      </c>
      <c r="HV6" s="65" t="str">
        <f t="shared" si="3"/>
        <v>Semana 31</v>
      </c>
      <c r="HW6" s="65" t="str">
        <f t="shared" si="3"/>
        <v>Semana 31</v>
      </c>
      <c r="HX6" s="65" t="str">
        <f t="shared" si="3"/>
        <v>Semana 31</v>
      </c>
      <c r="HY6" s="65" t="str">
        <f t="shared" si="3"/>
        <v>Semana 31</v>
      </c>
      <c r="HZ6" s="65" t="str">
        <f t="shared" si="3"/>
        <v>Semana 31</v>
      </c>
      <c r="IA6" s="65" t="str">
        <f t="shared" si="3"/>
        <v>Semana 31</v>
      </c>
      <c r="IB6" s="65" t="str">
        <f t="shared" si="3"/>
        <v>Semana 32</v>
      </c>
      <c r="IC6" s="65" t="str">
        <f t="shared" si="3"/>
        <v>Semana 32</v>
      </c>
      <c r="ID6" s="65" t="str">
        <f t="shared" si="3"/>
        <v>Semana 32</v>
      </c>
      <c r="IE6" s="65" t="str">
        <f t="shared" si="3"/>
        <v>Semana 32</v>
      </c>
      <c r="IF6" s="65" t="str">
        <f t="shared" si="3"/>
        <v>Semana 32</v>
      </c>
      <c r="IG6" s="65" t="str">
        <f t="shared" si="3"/>
        <v>Semana 32</v>
      </c>
      <c r="IH6" s="65" t="str">
        <f t="shared" si="3"/>
        <v>Semana 32</v>
      </c>
      <c r="II6" s="65" t="str">
        <f t="shared" si="3"/>
        <v>Semana 33</v>
      </c>
      <c r="IJ6" s="65" t="str">
        <f t="shared" si="3"/>
        <v>Semana 33</v>
      </c>
      <c r="IK6" s="65" t="str">
        <f t="shared" si="3"/>
        <v>Semana 33</v>
      </c>
      <c r="IL6" s="65" t="str">
        <f t="shared" si="3"/>
        <v>Semana 33</v>
      </c>
      <c r="IM6" s="65" t="str">
        <f t="shared" si="3"/>
        <v>Semana 33</v>
      </c>
      <c r="IN6" s="65" t="str">
        <f t="shared" si="3"/>
        <v>Semana 33</v>
      </c>
      <c r="IO6" s="65" t="str">
        <f t="shared" si="3"/>
        <v>Semana 33</v>
      </c>
      <c r="IP6" s="65" t="str">
        <f t="shared" si="3"/>
        <v>Semana 34</v>
      </c>
      <c r="IQ6" s="65" t="str">
        <f t="shared" si="3"/>
        <v>Semana 34</v>
      </c>
      <c r="IR6" s="65" t="str">
        <f t="shared" si="3"/>
        <v>Semana 34</v>
      </c>
      <c r="IS6" s="65" t="str">
        <f t="shared" si="3"/>
        <v>Semana 34</v>
      </c>
      <c r="IT6" s="65" t="str">
        <f t="shared" si="3"/>
        <v>Semana 34</v>
      </c>
      <c r="IU6" s="65" t="str">
        <f t="shared" si="3"/>
        <v>Semana 34</v>
      </c>
      <c r="IV6" s="65" t="str">
        <f t="shared" si="3"/>
        <v>Semana 34</v>
      </c>
      <c r="IW6" s="65" t="str">
        <f t="shared" si="3"/>
        <v>Semana 35</v>
      </c>
      <c r="IX6" s="65" t="str">
        <f t="shared" si="3"/>
        <v>Semana 35</v>
      </c>
      <c r="IY6" s="65" t="str">
        <f t="shared" si="3"/>
        <v>Semana 35</v>
      </c>
      <c r="IZ6" s="65" t="str">
        <f t="shared" si="3"/>
        <v>Semana 35</v>
      </c>
      <c r="JA6" s="65" t="str">
        <f t="shared" si="3"/>
        <v>Semana 35</v>
      </c>
      <c r="JB6" s="65" t="str">
        <f t="shared" si="3"/>
        <v>Semana 35</v>
      </c>
      <c r="JC6" s="65" t="str">
        <f t="shared" si="3"/>
        <v>Semana 35</v>
      </c>
      <c r="JD6" s="65" t="str">
        <f t="shared" si="3"/>
        <v>Semana 36</v>
      </c>
      <c r="JE6" s="65" t="str">
        <f t="shared" si="3"/>
        <v>Semana 36</v>
      </c>
      <c r="JF6" s="65" t="str">
        <f t="shared" si="3"/>
        <v>Semana 36</v>
      </c>
      <c r="JG6" s="65" t="str">
        <f t="shared" si="3"/>
        <v>Semana 36</v>
      </c>
      <c r="JH6" s="65" t="str">
        <f t="shared" si="3"/>
        <v>Semana 36</v>
      </c>
      <c r="JI6" s="65" t="str">
        <f t="shared" si="3"/>
        <v>Semana 36</v>
      </c>
      <c r="JJ6" s="65" t="str">
        <f t="shared" si="3"/>
        <v>Semana 36</v>
      </c>
      <c r="JK6" s="65" t="str">
        <f t="shared" si="3"/>
        <v>Semana 37</v>
      </c>
      <c r="JL6" s="65" t="str">
        <f t="shared" si="3"/>
        <v>Semana 37</v>
      </c>
      <c r="JM6" s="65" t="str">
        <f t="shared" si="3"/>
        <v>Semana 37</v>
      </c>
      <c r="JN6" s="65" t="str">
        <f t="shared" si="3"/>
        <v>Semana 37</v>
      </c>
      <c r="JO6" s="65" t="str">
        <f t="shared" si="3"/>
        <v>Semana 37</v>
      </c>
      <c r="JP6" s="65" t="str">
        <f t="shared" ref="JP6:MA6" si="4">IF(JP7="",JO6,JP7)</f>
        <v>Semana 37</v>
      </c>
      <c r="JQ6" s="65" t="str">
        <f t="shared" si="4"/>
        <v>Semana 37</v>
      </c>
      <c r="JR6" s="65" t="str">
        <f t="shared" si="4"/>
        <v>Semana 38</v>
      </c>
      <c r="JS6" s="65" t="str">
        <f t="shared" si="4"/>
        <v>Semana 38</v>
      </c>
      <c r="JT6" s="65" t="str">
        <f t="shared" si="4"/>
        <v>Semana 38</v>
      </c>
      <c r="JU6" s="65" t="str">
        <f t="shared" si="4"/>
        <v>Semana 38</v>
      </c>
      <c r="JV6" s="65" t="str">
        <f t="shared" si="4"/>
        <v>Semana 38</v>
      </c>
      <c r="JW6" s="65" t="str">
        <f t="shared" si="4"/>
        <v>Semana 38</v>
      </c>
      <c r="JX6" s="65" t="str">
        <f t="shared" si="4"/>
        <v>Semana 38</v>
      </c>
      <c r="JY6" s="65" t="str">
        <f t="shared" si="4"/>
        <v>Semana 39</v>
      </c>
      <c r="JZ6" s="65" t="str">
        <f t="shared" si="4"/>
        <v>Semana 39</v>
      </c>
      <c r="KA6" s="65" t="str">
        <f t="shared" si="4"/>
        <v>Semana 39</v>
      </c>
      <c r="KB6" s="65" t="str">
        <f t="shared" si="4"/>
        <v>Semana 39</v>
      </c>
      <c r="KC6" s="65" t="str">
        <f t="shared" si="4"/>
        <v>Semana 39</v>
      </c>
      <c r="KD6" s="65" t="str">
        <f t="shared" si="4"/>
        <v>Semana 39</v>
      </c>
      <c r="KE6" s="65" t="str">
        <f t="shared" si="4"/>
        <v>Semana 39</v>
      </c>
      <c r="KF6" s="65" t="str">
        <f t="shared" si="4"/>
        <v>Semana 40</v>
      </c>
      <c r="KG6" s="65" t="str">
        <f t="shared" si="4"/>
        <v>Semana 40</v>
      </c>
      <c r="KH6" s="65" t="str">
        <f t="shared" si="4"/>
        <v>Semana 40</v>
      </c>
      <c r="KI6" s="65" t="str">
        <f t="shared" si="4"/>
        <v>Semana 40</v>
      </c>
      <c r="KJ6" s="65" t="str">
        <f t="shared" si="4"/>
        <v>Semana 40</v>
      </c>
      <c r="KK6" s="65" t="str">
        <f t="shared" si="4"/>
        <v>Semana 40</v>
      </c>
      <c r="KL6" s="65" t="str">
        <f t="shared" si="4"/>
        <v>Semana 40</v>
      </c>
      <c r="KM6" s="65" t="str">
        <f t="shared" si="4"/>
        <v>Semana 41</v>
      </c>
      <c r="KN6" s="65" t="str">
        <f t="shared" si="4"/>
        <v>Semana 41</v>
      </c>
      <c r="KO6" s="65" t="str">
        <f t="shared" si="4"/>
        <v>Semana 41</v>
      </c>
      <c r="KP6" s="65" t="str">
        <f t="shared" si="4"/>
        <v>Semana 41</v>
      </c>
      <c r="KQ6" s="65" t="str">
        <f t="shared" si="4"/>
        <v>Semana 41</v>
      </c>
      <c r="KR6" s="65" t="str">
        <f t="shared" si="4"/>
        <v>Semana 41</v>
      </c>
      <c r="KS6" s="65" t="str">
        <f t="shared" si="4"/>
        <v>Semana 41</v>
      </c>
      <c r="KT6" s="65" t="str">
        <f t="shared" si="4"/>
        <v>Semana 42</v>
      </c>
      <c r="KU6" s="65" t="str">
        <f t="shared" si="4"/>
        <v>Semana 42</v>
      </c>
      <c r="KV6" s="65" t="str">
        <f t="shared" si="4"/>
        <v>Semana 42</v>
      </c>
      <c r="KW6" s="65" t="str">
        <f t="shared" si="4"/>
        <v>Semana 42</v>
      </c>
      <c r="KX6" s="65" t="str">
        <f t="shared" si="4"/>
        <v>Semana 42</v>
      </c>
      <c r="KY6" s="65" t="str">
        <f t="shared" si="4"/>
        <v>Semana 42</v>
      </c>
      <c r="KZ6" s="65" t="str">
        <f t="shared" si="4"/>
        <v>Semana 42</v>
      </c>
      <c r="LA6" s="65" t="str">
        <f t="shared" si="4"/>
        <v>Semana 43</v>
      </c>
      <c r="LB6" s="65" t="str">
        <f t="shared" si="4"/>
        <v>Semana 43</v>
      </c>
      <c r="LC6" s="65" t="str">
        <f t="shared" si="4"/>
        <v>Semana 43</v>
      </c>
      <c r="LD6" s="65" t="str">
        <f t="shared" si="4"/>
        <v>Semana 43</v>
      </c>
      <c r="LE6" s="65" t="str">
        <f t="shared" si="4"/>
        <v>Semana 43</v>
      </c>
      <c r="LF6" s="65" t="str">
        <f t="shared" si="4"/>
        <v>Semana 43</v>
      </c>
      <c r="LG6" s="65" t="str">
        <f t="shared" si="4"/>
        <v>Semana 43</v>
      </c>
      <c r="LH6" s="65" t="str">
        <f t="shared" si="4"/>
        <v>Semana 44</v>
      </c>
      <c r="LI6" s="65" t="str">
        <f t="shared" si="4"/>
        <v>Semana 44</v>
      </c>
      <c r="LJ6" s="65" t="str">
        <f t="shared" si="4"/>
        <v>Semana 44</v>
      </c>
      <c r="LK6" s="65" t="str">
        <f t="shared" si="4"/>
        <v>Semana 44</v>
      </c>
      <c r="LL6" s="65" t="str">
        <f t="shared" si="4"/>
        <v>Semana 44</v>
      </c>
      <c r="LM6" s="65" t="str">
        <f t="shared" si="4"/>
        <v>Semana 44</v>
      </c>
      <c r="LN6" s="65" t="str">
        <f t="shared" si="4"/>
        <v>Semana 44</v>
      </c>
      <c r="LO6" s="65" t="str">
        <f t="shared" si="4"/>
        <v>Semana 45</v>
      </c>
      <c r="LP6" s="65" t="str">
        <f t="shared" si="4"/>
        <v>Semana 45</v>
      </c>
      <c r="LQ6" s="65" t="str">
        <f t="shared" si="4"/>
        <v>Semana 45</v>
      </c>
      <c r="LR6" s="65" t="str">
        <f t="shared" si="4"/>
        <v>Semana 45</v>
      </c>
      <c r="LS6" s="65" t="str">
        <f t="shared" si="4"/>
        <v>Semana 45</v>
      </c>
      <c r="LT6" s="65" t="str">
        <f t="shared" si="4"/>
        <v>Semana 45</v>
      </c>
      <c r="LU6" s="65" t="str">
        <f t="shared" si="4"/>
        <v>Semana 45</v>
      </c>
      <c r="LV6" s="65" t="str">
        <f t="shared" si="4"/>
        <v>Semana 46</v>
      </c>
      <c r="LW6" s="65" t="str">
        <f t="shared" si="4"/>
        <v>Semana 46</v>
      </c>
      <c r="LX6" s="65" t="str">
        <f t="shared" si="4"/>
        <v>Semana 46</v>
      </c>
      <c r="LY6" s="65" t="str">
        <f t="shared" si="4"/>
        <v>Semana 46</v>
      </c>
      <c r="LZ6" s="65" t="str">
        <f t="shared" si="4"/>
        <v>Semana 46</v>
      </c>
      <c r="MA6" s="65" t="str">
        <f t="shared" si="4"/>
        <v>Semana 46</v>
      </c>
      <c r="MB6" s="65" t="str">
        <f t="shared" ref="MB6:NY6" si="5">IF(MB7="",MA6,MB7)</f>
        <v>Semana 46</v>
      </c>
      <c r="MC6" s="65" t="str">
        <f t="shared" si="5"/>
        <v>Semana 47</v>
      </c>
      <c r="MD6" s="65" t="str">
        <f t="shared" si="5"/>
        <v>Semana 47</v>
      </c>
      <c r="ME6" s="65" t="str">
        <f t="shared" si="5"/>
        <v>Semana 47</v>
      </c>
      <c r="MF6" s="65" t="str">
        <f t="shared" si="5"/>
        <v>Semana 47</v>
      </c>
      <c r="MG6" s="65" t="str">
        <f t="shared" si="5"/>
        <v>Semana 47</v>
      </c>
      <c r="MH6" s="65" t="str">
        <f t="shared" si="5"/>
        <v>Semana 47</v>
      </c>
      <c r="MI6" s="65" t="str">
        <f t="shared" si="5"/>
        <v>Semana 47</v>
      </c>
      <c r="MJ6" s="65" t="str">
        <f t="shared" si="5"/>
        <v>Semana 48</v>
      </c>
      <c r="MK6" s="65" t="str">
        <f t="shared" si="5"/>
        <v>Semana 48</v>
      </c>
      <c r="ML6" s="65" t="str">
        <f t="shared" si="5"/>
        <v>Semana 48</v>
      </c>
      <c r="MM6" s="65" t="str">
        <f t="shared" si="5"/>
        <v>Semana 48</v>
      </c>
      <c r="MN6" s="65" t="str">
        <f t="shared" si="5"/>
        <v>Semana 48</v>
      </c>
      <c r="MO6" s="65" t="str">
        <f t="shared" si="5"/>
        <v>Semana 48</v>
      </c>
      <c r="MP6" s="65" t="str">
        <f t="shared" si="5"/>
        <v>Semana 48</v>
      </c>
      <c r="MQ6" s="65" t="str">
        <f t="shared" si="5"/>
        <v>Semana 49</v>
      </c>
      <c r="MR6" s="65" t="str">
        <f t="shared" si="5"/>
        <v>Semana 49</v>
      </c>
      <c r="MS6" s="65" t="str">
        <f t="shared" si="5"/>
        <v>Semana 49</v>
      </c>
      <c r="MT6" s="65" t="str">
        <f t="shared" si="5"/>
        <v>Semana 49</v>
      </c>
      <c r="MU6" s="65" t="str">
        <f t="shared" si="5"/>
        <v>Semana 49</v>
      </c>
      <c r="MV6" s="65" t="str">
        <f t="shared" si="5"/>
        <v>Semana 49</v>
      </c>
      <c r="MW6" s="65" t="str">
        <f t="shared" si="5"/>
        <v>Semana 49</v>
      </c>
      <c r="MX6" s="65" t="str">
        <f t="shared" si="5"/>
        <v>Semana 50</v>
      </c>
      <c r="MY6" s="65" t="str">
        <f t="shared" si="5"/>
        <v>Semana 50</v>
      </c>
      <c r="MZ6" s="65" t="str">
        <f t="shared" si="5"/>
        <v>Semana 50</v>
      </c>
      <c r="NA6" s="65" t="str">
        <f t="shared" si="5"/>
        <v>Semana 50</v>
      </c>
      <c r="NB6" s="65" t="str">
        <f t="shared" si="5"/>
        <v>Semana 50</v>
      </c>
      <c r="NC6" s="65" t="str">
        <f t="shared" si="5"/>
        <v>Semana 50</v>
      </c>
      <c r="ND6" s="65" t="str">
        <f t="shared" si="5"/>
        <v>Semana 50</v>
      </c>
      <c r="NE6" s="65" t="str">
        <f t="shared" si="5"/>
        <v>Semana 51</v>
      </c>
      <c r="NF6" s="65" t="str">
        <f t="shared" si="5"/>
        <v>Semana 51</v>
      </c>
      <c r="NG6" s="65" t="str">
        <f t="shared" si="5"/>
        <v>Semana 51</v>
      </c>
      <c r="NH6" s="65" t="str">
        <f t="shared" si="5"/>
        <v>Semana 51</v>
      </c>
      <c r="NI6" s="65" t="str">
        <f t="shared" si="5"/>
        <v>Semana 51</v>
      </c>
      <c r="NJ6" s="65" t="str">
        <f t="shared" si="5"/>
        <v>Semana 51</v>
      </c>
      <c r="NK6" s="65" t="str">
        <f t="shared" si="5"/>
        <v>Semana 51</v>
      </c>
      <c r="NL6" s="65" t="str">
        <f t="shared" si="5"/>
        <v>Semana 52</v>
      </c>
      <c r="NM6" s="65" t="str">
        <f t="shared" si="5"/>
        <v>Semana 52</v>
      </c>
      <c r="NN6" s="65" t="str">
        <f t="shared" si="5"/>
        <v>Semana 52</v>
      </c>
      <c r="NO6" s="65" t="str">
        <f t="shared" si="5"/>
        <v>Semana 52</v>
      </c>
      <c r="NP6" s="65" t="str">
        <f t="shared" si="5"/>
        <v>Semana 52</v>
      </c>
      <c r="NQ6" s="65" t="str">
        <f t="shared" si="5"/>
        <v>Semana 52</v>
      </c>
      <c r="NR6" s="65" t="str">
        <f t="shared" si="5"/>
        <v>Semana 52</v>
      </c>
      <c r="NS6" s="65" t="str">
        <f t="shared" si="5"/>
        <v>Semana 53</v>
      </c>
      <c r="NT6" s="65" t="str">
        <f t="shared" si="5"/>
        <v>Semana 53</v>
      </c>
      <c r="NU6" s="65" t="str">
        <f t="shared" si="5"/>
        <v>Semana 53</v>
      </c>
      <c r="NV6" s="65" t="str">
        <f t="shared" si="5"/>
        <v>Semana 53</v>
      </c>
      <c r="NW6" s="65" t="str">
        <f t="shared" si="5"/>
        <v>Semana 53</v>
      </c>
      <c r="NX6" s="65" t="str">
        <f t="shared" si="5"/>
        <v>Semana 53</v>
      </c>
      <c r="NY6" s="65" t="str">
        <f t="shared" si="5"/>
        <v>Semana 53</v>
      </c>
    </row>
    <row r="7" spans="1:389" s="6" customFormat="1" ht="24" customHeight="1" x14ac:dyDescent="0.25">
      <c r="E7" s="81" t="s">
        <v>62</v>
      </c>
      <c r="F7" s="78">
        <f>SUM($L$11:$L$10000)</f>
        <v>0</v>
      </c>
      <c r="H7" s="99">
        <v>0.9</v>
      </c>
      <c r="I7" s="141">
        <v>0.8</v>
      </c>
      <c r="J7" s="141"/>
      <c r="S7" s="146" t="str">
        <f>"Semana "&amp;(S9-($W$4-WEEKDAY($W$4,2)+1))/7+1</f>
        <v>Semana 1</v>
      </c>
      <c r="T7" s="147"/>
      <c r="U7" s="147"/>
      <c r="V7" s="147"/>
      <c r="W7" s="147"/>
      <c r="X7" s="147"/>
      <c r="Y7" s="148"/>
      <c r="Z7" s="146" t="str">
        <f t="shared" ref="Z7" si="6">"Semana "&amp;(Z9-($W$4-WEEKDAY($W$4,2)+1))/7+1</f>
        <v>Semana 2</v>
      </c>
      <c r="AA7" s="147"/>
      <c r="AB7" s="147"/>
      <c r="AC7" s="147"/>
      <c r="AD7" s="147"/>
      <c r="AE7" s="147"/>
      <c r="AF7" s="148"/>
      <c r="AG7" s="146" t="str">
        <f t="shared" ref="AG7" si="7">"Semana "&amp;(AG9-($W$4-WEEKDAY($W$4,2)+1))/7+1</f>
        <v>Semana 3</v>
      </c>
      <c r="AH7" s="147"/>
      <c r="AI7" s="147"/>
      <c r="AJ7" s="147"/>
      <c r="AK7" s="147"/>
      <c r="AL7" s="147"/>
      <c r="AM7" s="148"/>
      <c r="AN7" s="146" t="str">
        <f t="shared" ref="AN7" si="8">"Semana "&amp;(AN9-($W$4-WEEKDAY($W$4,2)+1))/7+1</f>
        <v>Semana 4</v>
      </c>
      <c r="AO7" s="147"/>
      <c r="AP7" s="147"/>
      <c r="AQ7" s="147"/>
      <c r="AR7" s="147"/>
      <c r="AS7" s="147"/>
      <c r="AT7" s="148"/>
      <c r="AU7" s="146" t="str">
        <f t="shared" ref="AU7" si="9">"Semana "&amp;(AU9-($W$4-WEEKDAY($W$4,2)+1))/7+1</f>
        <v>Semana 5</v>
      </c>
      <c r="AV7" s="147"/>
      <c r="AW7" s="147"/>
      <c r="AX7" s="147"/>
      <c r="AY7" s="147"/>
      <c r="AZ7" s="147"/>
      <c r="BA7" s="148"/>
      <c r="BB7" s="146" t="str">
        <f t="shared" ref="BB7" si="10">"Semana "&amp;(BB9-($W$4-WEEKDAY($W$4,2)+1))/7+1</f>
        <v>Semana 6</v>
      </c>
      <c r="BC7" s="147"/>
      <c r="BD7" s="147"/>
      <c r="BE7" s="147"/>
      <c r="BF7" s="147"/>
      <c r="BG7" s="147"/>
      <c r="BH7" s="148"/>
      <c r="BI7" s="146" t="str">
        <f t="shared" ref="BI7" si="11">"Semana "&amp;(BI9-($W$4-WEEKDAY($W$4,2)+1))/7+1</f>
        <v>Semana 7</v>
      </c>
      <c r="BJ7" s="147"/>
      <c r="BK7" s="147"/>
      <c r="BL7" s="147"/>
      <c r="BM7" s="147"/>
      <c r="BN7" s="147"/>
      <c r="BO7" s="148"/>
      <c r="BP7" s="146" t="str">
        <f t="shared" ref="BP7" si="12">"Semana "&amp;(BP9-($W$4-WEEKDAY($W$4,2)+1))/7+1</f>
        <v>Semana 8</v>
      </c>
      <c r="BQ7" s="147"/>
      <c r="BR7" s="147"/>
      <c r="BS7" s="147"/>
      <c r="BT7" s="147"/>
      <c r="BU7" s="147"/>
      <c r="BV7" s="148"/>
      <c r="BW7" s="146" t="str">
        <f t="shared" ref="BW7" si="13">"Semana "&amp;(BW9-($W$4-WEEKDAY($W$4,2)+1))/7+1</f>
        <v>Semana 9</v>
      </c>
      <c r="BX7" s="147"/>
      <c r="BY7" s="147"/>
      <c r="BZ7" s="147"/>
      <c r="CA7" s="147"/>
      <c r="CB7" s="147"/>
      <c r="CC7" s="148"/>
      <c r="CD7" s="146" t="str">
        <f t="shared" ref="CD7" si="14">"Semana "&amp;(CD9-($W$4-WEEKDAY($W$4,2)+1))/7+1</f>
        <v>Semana 10</v>
      </c>
      <c r="CE7" s="147"/>
      <c r="CF7" s="147"/>
      <c r="CG7" s="147"/>
      <c r="CH7" s="147"/>
      <c r="CI7" s="147"/>
      <c r="CJ7" s="148"/>
      <c r="CK7" s="146" t="str">
        <f t="shared" ref="CK7" si="15">"Semana "&amp;(CK9-($W$4-WEEKDAY($W$4,2)+1))/7+1</f>
        <v>Semana 11</v>
      </c>
      <c r="CL7" s="147"/>
      <c r="CM7" s="147"/>
      <c r="CN7" s="147"/>
      <c r="CO7" s="147"/>
      <c r="CP7" s="147"/>
      <c r="CQ7" s="148"/>
      <c r="CR7" s="146" t="str">
        <f t="shared" ref="CR7" si="16">"Semana "&amp;(CR9-($W$4-WEEKDAY($W$4,2)+1))/7+1</f>
        <v>Semana 12</v>
      </c>
      <c r="CS7" s="147"/>
      <c r="CT7" s="147"/>
      <c r="CU7" s="147"/>
      <c r="CV7" s="147"/>
      <c r="CW7" s="147"/>
      <c r="CX7" s="148"/>
      <c r="CY7" s="146" t="str">
        <f t="shared" ref="CY7" si="17">"Semana "&amp;(CY9-($W$4-WEEKDAY($W$4,2)+1))/7+1</f>
        <v>Semana 13</v>
      </c>
      <c r="CZ7" s="147"/>
      <c r="DA7" s="147"/>
      <c r="DB7" s="147"/>
      <c r="DC7" s="147"/>
      <c r="DD7" s="147"/>
      <c r="DE7" s="148"/>
      <c r="DF7" s="146" t="str">
        <f t="shared" ref="DF7" si="18">"Semana "&amp;(DF9-($W$4-WEEKDAY($W$4,2)+1))/7+1</f>
        <v>Semana 14</v>
      </c>
      <c r="DG7" s="147"/>
      <c r="DH7" s="147"/>
      <c r="DI7" s="147"/>
      <c r="DJ7" s="147"/>
      <c r="DK7" s="147"/>
      <c r="DL7" s="148"/>
      <c r="DM7" s="146" t="str">
        <f t="shared" ref="DM7" si="19">"Semana "&amp;(DM9-($W$4-WEEKDAY($W$4,2)+1))/7+1</f>
        <v>Semana 15</v>
      </c>
      <c r="DN7" s="147"/>
      <c r="DO7" s="147"/>
      <c r="DP7" s="147"/>
      <c r="DQ7" s="147"/>
      <c r="DR7" s="147"/>
      <c r="DS7" s="148"/>
      <c r="DT7" s="146" t="str">
        <f t="shared" ref="DT7" si="20">"Semana "&amp;(DT9-($W$4-WEEKDAY($W$4,2)+1))/7+1</f>
        <v>Semana 16</v>
      </c>
      <c r="DU7" s="147"/>
      <c r="DV7" s="147"/>
      <c r="DW7" s="147"/>
      <c r="DX7" s="147"/>
      <c r="DY7" s="147"/>
      <c r="DZ7" s="148"/>
      <c r="EA7" s="146" t="str">
        <f t="shared" ref="EA7" si="21">"Semana "&amp;(EA9-($W$4-WEEKDAY($W$4,2)+1))/7+1</f>
        <v>Semana 17</v>
      </c>
      <c r="EB7" s="147"/>
      <c r="EC7" s="147"/>
      <c r="ED7" s="147"/>
      <c r="EE7" s="147"/>
      <c r="EF7" s="147"/>
      <c r="EG7" s="148"/>
      <c r="EH7" s="146" t="str">
        <f t="shared" ref="EH7" si="22">"Semana "&amp;(EH9-($W$4-WEEKDAY($W$4,2)+1))/7+1</f>
        <v>Semana 18</v>
      </c>
      <c r="EI7" s="147"/>
      <c r="EJ7" s="147"/>
      <c r="EK7" s="147"/>
      <c r="EL7" s="147"/>
      <c r="EM7" s="147"/>
      <c r="EN7" s="148"/>
      <c r="EO7" s="146" t="str">
        <f t="shared" ref="EO7" si="23">"Semana "&amp;(EO9-($W$4-WEEKDAY($W$4,2)+1))/7+1</f>
        <v>Semana 19</v>
      </c>
      <c r="EP7" s="147"/>
      <c r="EQ7" s="147"/>
      <c r="ER7" s="147"/>
      <c r="ES7" s="147"/>
      <c r="ET7" s="147"/>
      <c r="EU7" s="148"/>
      <c r="EV7" s="146" t="str">
        <f t="shared" ref="EV7" si="24">"Semana "&amp;(EV9-($W$4-WEEKDAY($W$4,2)+1))/7+1</f>
        <v>Semana 20</v>
      </c>
      <c r="EW7" s="147"/>
      <c r="EX7" s="147"/>
      <c r="EY7" s="147"/>
      <c r="EZ7" s="147"/>
      <c r="FA7" s="147"/>
      <c r="FB7" s="148"/>
      <c r="FC7" s="146" t="str">
        <f t="shared" ref="FC7" si="25">"Semana "&amp;(FC9-($W$4-WEEKDAY($W$4,2)+1))/7+1</f>
        <v>Semana 21</v>
      </c>
      <c r="FD7" s="147"/>
      <c r="FE7" s="147"/>
      <c r="FF7" s="147"/>
      <c r="FG7" s="147"/>
      <c r="FH7" s="147"/>
      <c r="FI7" s="148"/>
      <c r="FJ7" s="146" t="str">
        <f t="shared" ref="FJ7" si="26">"Semana "&amp;(FJ9-($W$4-WEEKDAY($W$4,2)+1))/7+1</f>
        <v>Semana 22</v>
      </c>
      <c r="FK7" s="147"/>
      <c r="FL7" s="147"/>
      <c r="FM7" s="147"/>
      <c r="FN7" s="147"/>
      <c r="FO7" s="147"/>
      <c r="FP7" s="148"/>
      <c r="FQ7" s="146" t="str">
        <f t="shared" ref="FQ7" si="27">"Semana "&amp;(FQ9-($W$4-WEEKDAY($W$4,2)+1))/7+1</f>
        <v>Semana 23</v>
      </c>
      <c r="FR7" s="147"/>
      <c r="FS7" s="147"/>
      <c r="FT7" s="147"/>
      <c r="FU7" s="147"/>
      <c r="FV7" s="147"/>
      <c r="FW7" s="148"/>
      <c r="FX7" s="146" t="str">
        <f t="shared" ref="FX7" si="28">"Semana "&amp;(FX9-($W$4-WEEKDAY($W$4,2)+1))/7+1</f>
        <v>Semana 24</v>
      </c>
      <c r="FY7" s="147"/>
      <c r="FZ7" s="147"/>
      <c r="GA7" s="147"/>
      <c r="GB7" s="147"/>
      <c r="GC7" s="147"/>
      <c r="GD7" s="148"/>
      <c r="GE7" s="146" t="str">
        <f t="shared" ref="GE7" si="29">"Semana "&amp;(GE9-($W$4-WEEKDAY($W$4,2)+1))/7+1</f>
        <v>Semana 25</v>
      </c>
      <c r="GF7" s="147"/>
      <c r="GG7" s="147"/>
      <c r="GH7" s="147"/>
      <c r="GI7" s="147"/>
      <c r="GJ7" s="147"/>
      <c r="GK7" s="148"/>
      <c r="GL7" s="146" t="str">
        <f t="shared" ref="GL7" si="30">"Semana "&amp;(GL9-($W$4-WEEKDAY($W$4,2)+1))/7+1</f>
        <v>Semana 26</v>
      </c>
      <c r="GM7" s="147"/>
      <c r="GN7" s="147"/>
      <c r="GO7" s="147"/>
      <c r="GP7" s="147"/>
      <c r="GQ7" s="147"/>
      <c r="GR7" s="148"/>
      <c r="GS7" s="146" t="str">
        <f t="shared" ref="GS7" si="31">"Semana "&amp;(GS9-($W$4-WEEKDAY($W$4,2)+1))/7+1</f>
        <v>Semana 27</v>
      </c>
      <c r="GT7" s="147"/>
      <c r="GU7" s="147"/>
      <c r="GV7" s="147"/>
      <c r="GW7" s="147"/>
      <c r="GX7" s="147"/>
      <c r="GY7" s="148"/>
      <c r="GZ7" s="146" t="str">
        <f t="shared" ref="GZ7" si="32">"Semana "&amp;(GZ9-($W$4-WEEKDAY($W$4,2)+1))/7+1</f>
        <v>Semana 28</v>
      </c>
      <c r="HA7" s="147"/>
      <c r="HB7" s="147"/>
      <c r="HC7" s="147"/>
      <c r="HD7" s="147"/>
      <c r="HE7" s="147"/>
      <c r="HF7" s="148"/>
      <c r="HG7" s="146" t="str">
        <f t="shared" ref="HG7" si="33">"Semana "&amp;(HG9-($W$4-WEEKDAY($W$4,2)+1))/7+1</f>
        <v>Semana 29</v>
      </c>
      <c r="HH7" s="147"/>
      <c r="HI7" s="147"/>
      <c r="HJ7" s="147"/>
      <c r="HK7" s="147"/>
      <c r="HL7" s="147"/>
      <c r="HM7" s="148"/>
      <c r="HN7" s="146" t="str">
        <f t="shared" ref="HN7" si="34">"Semana "&amp;(HN9-($W$4-WEEKDAY($W$4,2)+1))/7+1</f>
        <v>Semana 30</v>
      </c>
      <c r="HO7" s="147"/>
      <c r="HP7" s="147"/>
      <c r="HQ7" s="147"/>
      <c r="HR7" s="147"/>
      <c r="HS7" s="147"/>
      <c r="HT7" s="148"/>
      <c r="HU7" s="146" t="str">
        <f t="shared" ref="HU7" si="35">"Semana "&amp;(HU9-($W$4-WEEKDAY($W$4,2)+1))/7+1</f>
        <v>Semana 31</v>
      </c>
      <c r="HV7" s="147"/>
      <c r="HW7" s="147"/>
      <c r="HX7" s="147"/>
      <c r="HY7" s="147"/>
      <c r="HZ7" s="147"/>
      <c r="IA7" s="148"/>
      <c r="IB7" s="146" t="str">
        <f t="shared" ref="IB7" si="36">"Semana "&amp;(IB9-($W$4-WEEKDAY($W$4,2)+1))/7+1</f>
        <v>Semana 32</v>
      </c>
      <c r="IC7" s="147"/>
      <c r="ID7" s="147"/>
      <c r="IE7" s="147"/>
      <c r="IF7" s="147"/>
      <c r="IG7" s="147"/>
      <c r="IH7" s="148"/>
      <c r="II7" s="146" t="str">
        <f t="shared" ref="II7" si="37">"Semana "&amp;(II9-($W$4-WEEKDAY($W$4,2)+1))/7+1</f>
        <v>Semana 33</v>
      </c>
      <c r="IJ7" s="147"/>
      <c r="IK7" s="147"/>
      <c r="IL7" s="147"/>
      <c r="IM7" s="147"/>
      <c r="IN7" s="147"/>
      <c r="IO7" s="148"/>
      <c r="IP7" s="146" t="str">
        <f t="shared" ref="IP7" si="38">"Semana "&amp;(IP9-($W$4-WEEKDAY($W$4,2)+1))/7+1</f>
        <v>Semana 34</v>
      </c>
      <c r="IQ7" s="147"/>
      <c r="IR7" s="147"/>
      <c r="IS7" s="147"/>
      <c r="IT7" s="147"/>
      <c r="IU7" s="147"/>
      <c r="IV7" s="148"/>
      <c r="IW7" s="146" t="str">
        <f t="shared" ref="IW7" si="39">"Semana "&amp;(IW9-($W$4-WEEKDAY($W$4,2)+1))/7+1</f>
        <v>Semana 35</v>
      </c>
      <c r="IX7" s="147"/>
      <c r="IY7" s="147"/>
      <c r="IZ7" s="147"/>
      <c r="JA7" s="147"/>
      <c r="JB7" s="147"/>
      <c r="JC7" s="148"/>
      <c r="JD7" s="146" t="str">
        <f t="shared" ref="JD7" si="40">"Semana "&amp;(JD9-($W$4-WEEKDAY($W$4,2)+1))/7+1</f>
        <v>Semana 36</v>
      </c>
      <c r="JE7" s="147"/>
      <c r="JF7" s="147"/>
      <c r="JG7" s="147"/>
      <c r="JH7" s="147"/>
      <c r="JI7" s="147"/>
      <c r="JJ7" s="148"/>
      <c r="JK7" s="146" t="str">
        <f t="shared" ref="JK7" si="41">"Semana "&amp;(JK9-($W$4-WEEKDAY($W$4,2)+1))/7+1</f>
        <v>Semana 37</v>
      </c>
      <c r="JL7" s="147"/>
      <c r="JM7" s="147"/>
      <c r="JN7" s="147"/>
      <c r="JO7" s="147"/>
      <c r="JP7" s="147"/>
      <c r="JQ7" s="148"/>
      <c r="JR7" s="146" t="str">
        <f t="shared" ref="JR7" si="42">"Semana "&amp;(JR9-($W$4-WEEKDAY($W$4,2)+1))/7+1</f>
        <v>Semana 38</v>
      </c>
      <c r="JS7" s="147"/>
      <c r="JT7" s="147"/>
      <c r="JU7" s="147"/>
      <c r="JV7" s="147"/>
      <c r="JW7" s="147"/>
      <c r="JX7" s="148"/>
      <c r="JY7" s="146" t="str">
        <f t="shared" ref="JY7" si="43">"Semana "&amp;(JY9-($W$4-WEEKDAY($W$4,2)+1))/7+1</f>
        <v>Semana 39</v>
      </c>
      <c r="JZ7" s="147"/>
      <c r="KA7" s="147"/>
      <c r="KB7" s="147"/>
      <c r="KC7" s="147"/>
      <c r="KD7" s="147"/>
      <c r="KE7" s="148"/>
      <c r="KF7" s="146" t="str">
        <f t="shared" ref="KF7" si="44">"Semana "&amp;(KF9-($W$4-WEEKDAY($W$4,2)+1))/7+1</f>
        <v>Semana 40</v>
      </c>
      <c r="KG7" s="147"/>
      <c r="KH7" s="147"/>
      <c r="KI7" s="147"/>
      <c r="KJ7" s="147"/>
      <c r="KK7" s="147"/>
      <c r="KL7" s="148"/>
      <c r="KM7" s="146" t="str">
        <f t="shared" ref="KM7" si="45">"Semana "&amp;(KM9-($W$4-WEEKDAY($W$4,2)+1))/7+1</f>
        <v>Semana 41</v>
      </c>
      <c r="KN7" s="147"/>
      <c r="KO7" s="147"/>
      <c r="KP7" s="147"/>
      <c r="KQ7" s="147"/>
      <c r="KR7" s="147"/>
      <c r="KS7" s="148"/>
      <c r="KT7" s="146" t="str">
        <f t="shared" ref="KT7" si="46">"Semana "&amp;(KT9-($W$4-WEEKDAY($W$4,2)+1))/7+1</f>
        <v>Semana 42</v>
      </c>
      <c r="KU7" s="147"/>
      <c r="KV7" s="147"/>
      <c r="KW7" s="147"/>
      <c r="KX7" s="147"/>
      <c r="KY7" s="147"/>
      <c r="KZ7" s="148"/>
      <c r="LA7" s="146" t="str">
        <f t="shared" ref="LA7" si="47">"Semana "&amp;(LA9-($W$4-WEEKDAY($W$4,2)+1))/7+1</f>
        <v>Semana 43</v>
      </c>
      <c r="LB7" s="147"/>
      <c r="LC7" s="147"/>
      <c r="LD7" s="147"/>
      <c r="LE7" s="147"/>
      <c r="LF7" s="147"/>
      <c r="LG7" s="148"/>
      <c r="LH7" s="146" t="str">
        <f t="shared" ref="LH7" si="48">"Semana "&amp;(LH9-($W$4-WEEKDAY($W$4,2)+1))/7+1</f>
        <v>Semana 44</v>
      </c>
      <c r="LI7" s="147"/>
      <c r="LJ7" s="147"/>
      <c r="LK7" s="147"/>
      <c r="LL7" s="147"/>
      <c r="LM7" s="147"/>
      <c r="LN7" s="148"/>
      <c r="LO7" s="146" t="str">
        <f t="shared" ref="LO7" si="49">"Semana "&amp;(LO9-($W$4-WEEKDAY($W$4,2)+1))/7+1</f>
        <v>Semana 45</v>
      </c>
      <c r="LP7" s="147"/>
      <c r="LQ7" s="147"/>
      <c r="LR7" s="147"/>
      <c r="LS7" s="147"/>
      <c r="LT7" s="147"/>
      <c r="LU7" s="148"/>
      <c r="LV7" s="146" t="str">
        <f t="shared" ref="LV7" si="50">"Semana "&amp;(LV9-($W$4-WEEKDAY($W$4,2)+1))/7+1</f>
        <v>Semana 46</v>
      </c>
      <c r="LW7" s="147"/>
      <c r="LX7" s="147"/>
      <c r="LY7" s="147"/>
      <c r="LZ7" s="147"/>
      <c r="MA7" s="147"/>
      <c r="MB7" s="148"/>
      <c r="MC7" s="146" t="str">
        <f t="shared" ref="MC7" si="51">"Semana "&amp;(MC9-($W$4-WEEKDAY($W$4,2)+1))/7+1</f>
        <v>Semana 47</v>
      </c>
      <c r="MD7" s="147"/>
      <c r="ME7" s="147"/>
      <c r="MF7" s="147"/>
      <c r="MG7" s="147"/>
      <c r="MH7" s="147"/>
      <c r="MI7" s="148"/>
      <c r="MJ7" s="146" t="str">
        <f t="shared" ref="MJ7" si="52">"Semana "&amp;(MJ9-($W$4-WEEKDAY($W$4,2)+1))/7+1</f>
        <v>Semana 48</v>
      </c>
      <c r="MK7" s="147"/>
      <c r="ML7" s="147"/>
      <c r="MM7" s="147"/>
      <c r="MN7" s="147"/>
      <c r="MO7" s="147"/>
      <c r="MP7" s="148"/>
      <c r="MQ7" s="146" t="str">
        <f t="shared" ref="MQ7" si="53">"Semana "&amp;(MQ9-($W$4-WEEKDAY($W$4,2)+1))/7+1</f>
        <v>Semana 49</v>
      </c>
      <c r="MR7" s="147"/>
      <c r="MS7" s="147"/>
      <c r="MT7" s="147"/>
      <c r="MU7" s="147"/>
      <c r="MV7" s="147"/>
      <c r="MW7" s="148"/>
      <c r="MX7" s="146" t="str">
        <f t="shared" ref="MX7" si="54">"Semana "&amp;(MX9-($W$4-WEEKDAY($W$4,2)+1))/7+1</f>
        <v>Semana 50</v>
      </c>
      <c r="MY7" s="147"/>
      <c r="MZ7" s="147"/>
      <c r="NA7" s="147"/>
      <c r="NB7" s="147"/>
      <c r="NC7" s="147"/>
      <c r="ND7" s="148"/>
      <c r="NE7" s="146" t="str">
        <f t="shared" ref="NE7" si="55">"Semana "&amp;(NE9-($W$4-WEEKDAY($W$4,2)+1))/7+1</f>
        <v>Semana 51</v>
      </c>
      <c r="NF7" s="147"/>
      <c r="NG7" s="147"/>
      <c r="NH7" s="147"/>
      <c r="NI7" s="147"/>
      <c r="NJ7" s="147"/>
      <c r="NK7" s="148"/>
      <c r="NL7" s="146" t="str">
        <f t="shared" ref="NL7" si="56">"Semana "&amp;(NL9-($W$4-WEEKDAY($W$4,2)+1))/7+1</f>
        <v>Semana 52</v>
      </c>
      <c r="NM7" s="147"/>
      <c r="NN7" s="147"/>
      <c r="NO7" s="147"/>
      <c r="NP7" s="147"/>
      <c r="NQ7" s="147"/>
      <c r="NR7" s="148"/>
      <c r="NS7" s="146" t="str">
        <f t="shared" ref="NS7" si="57">"Semana "&amp;(NS9-($W$4-WEEKDAY($W$4,2)+1))/7+1</f>
        <v>Semana 53</v>
      </c>
      <c r="NT7" s="147"/>
      <c r="NU7" s="147"/>
      <c r="NV7" s="147"/>
      <c r="NW7" s="147"/>
      <c r="NX7" s="147"/>
      <c r="NY7" s="148"/>
    </row>
    <row r="8" spans="1:389" s="6" customFormat="1" ht="24" customHeight="1" x14ac:dyDescent="0.25">
      <c r="E8" s="82" t="s">
        <v>63</v>
      </c>
      <c r="F8" s="76">
        <f>SUM($M$11:$M$10000)</f>
        <v>0</v>
      </c>
      <c r="O8" s="52"/>
      <c r="S8" s="144" t="str">
        <f>TEXT(S9,"dd mmm")&amp;" - "&amp;TEXT(S9+6,"dd mmm")</f>
        <v>26 jun - 02 jul</v>
      </c>
      <c r="T8" s="144"/>
      <c r="U8" s="144"/>
      <c r="V8" s="144"/>
      <c r="W8" s="144"/>
      <c r="X8" s="144"/>
      <c r="Y8" s="145"/>
      <c r="Z8" s="144" t="str">
        <f t="shared" ref="Z8" si="58">TEXT(Z9,"dd mmm")&amp;" - "&amp;TEXT(Z9+6,"dd mmm")</f>
        <v>03 jul - 09 jul</v>
      </c>
      <c r="AA8" s="144"/>
      <c r="AB8" s="144"/>
      <c r="AC8" s="144"/>
      <c r="AD8" s="144"/>
      <c r="AE8" s="144"/>
      <c r="AF8" s="145"/>
      <c r="AG8" s="144" t="str">
        <f t="shared" ref="AG8" si="59">TEXT(AG9,"dd mmm")&amp;" - "&amp;TEXT(AG9+6,"dd mmm")</f>
        <v>10 jul - 16 jul</v>
      </c>
      <c r="AH8" s="144"/>
      <c r="AI8" s="144"/>
      <c r="AJ8" s="144"/>
      <c r="AK8" s="144"/>
      <c r="AL8" s="144"/>
      <c r="AM8" s="145"/>
      <c r="AN8" s="144" t="str">
        <f t="shared" ref="AN8" si="60">TEXT(AN9,"dd mmm")&amp;" - "&amp;TEXT(AN9+6,"dd mmm")</f>
        <v>17 jul - 23 jul</v>
      </c>
      <c r="AO8" s="144"/>
      <c r="AP8" s="144"/>
      <c r="AQ8" s="144"/>
      <c r="AR8" s="144"/>
      <c r="AS8" s="144"/>
      <c r="AT8" s="145"/>
      <c r="AU8" s="144" t="str">
        <f t="shared" ref="AU8" si="61">TEXT(AU9,"dd mmm")&amp;" - "&amp;TEXT(AU9+6,"dd mmm")</f>
        <v>24 jul - 30 jul</v>
      </c>
      <c r="AV8" s="144"/>
      <c r="AW8" s="144"/>
      <c r="AX8" s="144"/>
      <c r="AY8" s="144"/>
      <c r="AZ8" s="144"/>
      <c r="BA8" s="145"/>
      <c r="BB8" s="144" t="str">
        <f t="shared" ref="BB8" si="62">TEXT(BB9,"dd mmm")&amp;" - "&amp;TEXT(BB9+6,"dd mmm")</f>
        <v>31 jul - 06 ago</v>
      </c>
      <c r="BC8" s="144"/>
      <c r="BD8" s="144"/>
      <c r="BE8" s="144"/>
      <c r="BF8" s="144"/>
      <c r="BG8" s="144"/>
      <c r="BH8" s="145"/>
      <c r="BI8" s="144" t="str">
        <f t="shared" ref="BI8" si="63">TEXT(BI9,"dd mmm")&amp;" - "&amp;TEXT(BI9+6,"dd mmm")</f>
        <v>07 ago - 13 ago</v>
      </c>
      <c r="BJ8" s="144"/>
      <c r="BK8" s="144"/>
      <c r="BL8" s="144"/>
      <c r="BM8" s="144"/>
      <c r="BN8" s="144"/>
      <c r="BO8" s="145"/>
      <c r="BP8" s="144" t="str">
        <f t="shared" ref="BP8" si="64">TEXT(BP9,"dd mmm")&amp;" - "&amp;TEXT(BP9+6,"dd mmm")</f>
        <v>14 ago - 20 ago</v>
      </c>
      <c r="BQ8" s="144"/>
      <c r="BR8" s="144"/>
      <c r="BS8" s="144"/>
      <c r="BT8" s="144"/>
      <c r="BU8" s="144"/>
      <c r="BV8" s="145"/>
      <c r="BW8" s="144" t="str">
        <f t="shared" ref="BW8" si="65">TEXT(BW9,"dd mmm")&amp;" - "&amp;TEXT(BW9+6,"dd mmm")</f>
        <v>21 ago - 27 ago</v>
      </c>
      <c r="BX8" s="144"/>
      <c r="BY8" s="144"/>
      <c r="BZ8" s="144"/>
      <c r="CA8" s="144"/>
      <c r="CB8" s="144"/>
      <c r="CC8" s="145"/>
      <c r="CD8" s="144" t="str">
        <f t="shared" ref="CD8" si="66">TEXT(CD9,"dd mmm")&amp;" - "&amp;TEXT(CD9+6,"dd mmm")</f>
        <v>28 ago - 03 sep</v>
      </c>
      <c r="CE8" s="144"/>
      <c r="CF8" s="144"/>
      <c r="CG8" s="144"/>
      <c r="CH8" s="144"/>
      <c r="CI8" s="144"/>
      <c r="CJ8" s="145"/>
      <c r="CK8" s="144" t="str">
        <f t="shared" ref="CK8" si="67">TEXT(CK9,"dd mmm")&amp;" - "&amp;TEXT(CK9+6,"dd mmm")</f>
        <v>04 sep - 10 sep</v>
      </c>
      <c r="CL8" s="144"/>
      <c r="CM8" s="144"/>
      <c r="CN8" s="144"/>
      <c r="CO8" s="144"/>
      <c r="CP8" s="144"/>
      <c r="CQ8" s="145"/>
      <c r="CR8" s="144" t="str">
        <f t="shared" ref="CR8" si="68">TEXT(CR9,"dd mmm")&amp;" - "&amp;TEXT(CR9+6,"dd mmm")</f>
        <v>11 sep - 17 sep</v>
      </c>
      <c r="CS8" s="144"/>
      <c r="CT8" s="144"/>
      <c r="CU8" s="144"/>
      <c r="CV8" s="144"/>
      <c r="CW8" s="144"/>
      <c r="CX8" s="145"/>
      <c r="CY8" s="144" t="str">
        <f t="shared" ref="CY8" si="69">TEXT(CY9,"dd mmm")&amp;" - "&amp;TEXT(CY9+6,"dd mmm")</f>
        <v>18 sep - 24 sep</v>
      </c>
      <c r="CZ8" s="144"/>
      <c r="DA8" s="144"/>
      <c r="DB8" s="144"/>
      <c r="DC8" s="144"/>
      <c r="DD8" s="144"/>
      <c r="DE8" s="145"/>
      <c r="DF8" s="144" t="str">
        <f t="shared" ref="DF8" si="70">TEXT(DF9,"dd mmm")&amp;" - "&amp;TEXT(DF9+6,"dd mmm")</f>
        <v>25 sep - 01 oct</v>
      </c>
      <c r="DG8" s="144"/>
      <c r="DH8" s="144"/>
      <c r="DI8" s="144"/>
      <c r="DJ8" s="144"/>
      <c r="DK8" s="144"/>
      <c r="DL8" s="145"/>
      <c r="DM8" s="144" t="str">
        <f t="shared" ref="DM8" si="71">TEXT(DM9,"dd mmm")&amp;" - "&amp;TEXT(DM9+6,"dd mmm")</f>
        <v>02 oct - 08 oct</v>
      </c>
      <c r="DN8" s="144"/>
      <c r="DO8" s="144"/>
      <c r="DP8" s="144"/>
      <c r="DQ8" s="144"/>
      <c r="DR8" s="144"/>
      <c r="DS8" s="145"/>
      <c r="DT8" s="144" t="str">
        <f t="shared" ref="DT8" si="72">TEXT(DT9,"dd mmm")&amp;" - "&amp;TEXT(DT9+6,"dd mmm")</f>
        <v>09 oct - 15 oct</v>
      </c>
      <c r="DU8" s="144"/>
      <c r="DV8" s="144"/>
      <c r="DW8" s="144"/>
      <c r="DX8" s="144"/>
      <c r="DY8" s="144"/>
      <c r="DZ8" s="145"/>
      <c r="EA8" s="144" t="str">
        <f t="shared" ref="EA8" si="73">TEXT(EA9,"dd mmm")&amp;" - "&amp;TEXT(EA9+6,"dd mmm")</f>
        <v>16 oct - 22 oct</v>
      </c>
      <c r="EB8" s="144"/>
      <c r="EC8" s="144"/>
      <c r="ED8" s="144"/>
      <c r="EE8" s="144"/>
      <c r="EF8" s="144"/>
      <c r="EG8" s="145"/>
      <c r="EH8" s="144" t="str">
        <f t="shared" ref="EH8" si="74">TEXT(EH9,"dd mmm")&amp;" - "&amp;TEXT(EH9+6,"dd mmm")</f>
        <v>23 oct - 29 oct</v>
      </c>
      <c r="EI8" s="144"/>
      <c r="EJ8" s="144"/>
      <c r="EK8" s="144"/>
      <c r="EL8" s="144"/>
      <c r="EM8" s="144"/>
      <c r="EN8" s="145"/>
      <c r="EO8" s="144" t="str">
        <f t="shared" ref="EO8" si="75">TEXT(EO9,"dd mmm")&amp;" - "&amp;TEXT(EO9+6,"dd mmm")</f>
        <v>30 oct - 05 nov</v>
      </c>
      <c r="EP8" s="144"/>
      <c r="EQ8" s="144"/>
      <c r="ER8" s="144"/>
      <c r="ES8" s="144"/>
      <c r="ET8" s="144"/>
      <c r="EU8" s="145"/>
      <c r="EV8" s="144" t="str">
        <f t="shared" ref="EV8" si="76">TEXT(EV9,"dd mmm")&amp;" - "&amp;TEXT(EV9+6,"dd mmm")</f>
        <v>06 nov - 12 nov</v>
      </c>
      <c r="EW8" s="144"/>
      <c r="EX8" s="144"/>
      <c r="EY8" s="144"/>
      <c r="EZ8" s="144"/>
      <c r="FA8" s="144"/>
      <c r="FB8" s="145"/>
      <c r="FC8" s="144" t="str">
        <f t="shared" ref="FC8" si="77">TEXT(FC9,"dd mmm")&amp;" - "&amp;TEXT(FC9+6,"dd mmm")</f>
        <v>13 nov - 19 nov</v>
      </c>
      <c r="FD8" s="144"/>
      <c r="FE8" s="144"/>
      <c r="FF8" s="144"/>
      <c r="FG8" s="144"/>
      <c r="FH8" s="144"/>
      <c r="FI8" s="145"/>
      <c r="FJ8" s="144" t="str">
        <f t="shared" ref="FJ8" si="78">TEXT(FJ9,"dd mmm")&amp;" - "&amp;TEXT(FJ9+6,"dd mmm")</f>
        <v>20 nov - 26 nov</v>
      </c>
      <c r="FK8" s="144"/>
      <c r="FL8" s="144"/>
      <c r="FM8" s="144"/>
      <c r="FN8" s="144"/>
      <c r="FO8" s="144"/>
      <c r="FP8" s="145"/>
      <c r="FQ8" s="144" t="str">
        <f t="shared" ref="FQ8" si="79">TEXT(FQ9,"dd mmm")&amp;" - "&amp;TEXT(FQ9+6,"dd mmm")</f>
        <v>27 nov - 03 dic</v>
      </c>
      <c r="FR8" s="144"/>
      <c r="FS8" s="144"/>
      <c r="FT8" s="144"/>
      <c r="FU8" s="144"/>
      <c r="FV8" s="144"/>
      <c r="FW8" s="145"/>
      <c r="FX8" s="144" t="str">
        <f t="shared" ref="FX8" si="80">TEXT(FX9,"dd mmm")&amp;" - "&amp;TEXT(FX9+6,"dd mmm")</f>
        <v>04 dic - 10 dic</v>
      </c>
      <c r="FY8" s="144"/>
      <c r="FZ8" s="144"/>
      <c r="GA8" s="144"/>
      <c r="GB8" s="144"/>
      <c r="GC8" s="144"/>
      <c r="GD8" s="145"/>
      <c r="GE8" s="144" t="str">
        <f t="shared" ref="GE8" si="81">TEXT(GE9,"dd mmm")&amp;" - "&amp;TEXT(GE9+6,"dd mmm")</f>
        <v>11 dic - 17 dic</v>
      </c>
      <c r="GF8" s="144"/>
      <c r="GG8" s="144"/>
      <c r="GH8" s="144"/>
      <c r="GI8" s="144"/>
      <c r="GJ8" s="144"/>
      <c r="GK8" s="145"/>
      <c r="GL8" s="144" t="str">
        <f t="shared" ref="GL8" si="82">TEXT(GL9,"dd mmm")&amp;" - "&amp;TEXT(GL9+6,"dd mmm")</f>
        <v>18 dic - 24 dic</v>
      </c>
      <c r="GM8" s="144"/>
      <c r="GN8" s="144"/>
      <c r="GO8" s="144"/>
      <c r="GP8" s="144"/>
      <c r="GQ8" s="144"/>
      <c r="GR8" s="145"/>
      <c r="GS8" s="144" t="str">
        <f t="shared" ref="GS8" si="83">TEXT(GS9,"dd mmm")&amp;" - "&amp;TEXT(GS9+6,"dd mmm")</f>
        <v>25 dic - 31 dic</v>
      </c>
      <c r="GT8" s="144"/>
      <c r="GU8" s="144"/>
      <c r="GV8" s="144"/>
      <c r="GW8" s="144"/>
      <c r="GX8" s="144"/>
      <c r="GY8" s="145"/>
      <c r="GZ8" s="144" t="str">
        <f t="shared" ref="GZ8" si="84">TEXT(GZ9,"dd mmm")&amp;" - "&amp;TEXT(GZ9+6,"dd mmm")</f>
        <v>01 ene - 07 ene</v>
      </c>
      <c r="HA8" s="144"/>
      <c r="HB8" s="144"/>
      <c r="HC8" s="144"/>
      <c r="HD8" s="144"/>
      <c r="HE8" s="144"/>
      <c r="HF8" s="145"/>
      <c r="HG8" s="144" t="str">
        <f t="shared" ref="HG8" si="85">TEXT(HG9,"dd mmm")&amp;" - "&amp;TEXT(HG9+6,"dd mmm")</f>
        <v>08 ene - 14 ene</v>
      </c>
      <c r="HH8" s="144"/>
      <c r="HI8" s="144"/>
      <c r="HJ8" s="144"/>
      <c r="HK8" s="144"/>
      <c r="HL8" s="144"/>
      <c r="HM8" s="145"/>
      <c r="HN8" s="144" t="str">
        <f t="shared" ref="HN8" si="86">TEXT(HN9,"dd mmm")&amp;" - "&amp;TEXT(HN9+6,"dd mmm")</f>
        <v>15 ene - 21 ene</v>
      </c>
      <c r="HO8" s="144"/>
      <c r="HP8" s="144"/>
      <c r="HQ8" s="144"/>
      <c r="HR8" s="144"/>
      <c r="HS8" s="144"/>
      <c r="HT8" s="145"/>
      <c r="HU8" s="144" t="str">
        <f t="shared" ref="HU8" si="87">TEXT(HU9,"dd mmm")&amp;" - "&amp;TEXT(HU9+6,"dd mmm")</f>
        <v>22 ene - 28 ene</v>
      </c>
      <c r="HV8" s="144"/>
      <c r="HW8" s="144"/>
      <c r="HX8" s="144"/>
      <c r="HY8" s="144"/>
      <c r="HZ8" s="144"/>
      <c r="IA8" s="145"/>
      <c r="IB8" s="144" t="str">
        <f t="shared" ref="IB8" si="88">TEXT(IB9,"dd mmm")&amp;" - "&amp;TEXT(IB9+6,"dd mmm")</f>
        <v>29 ene - 04 feb</v>
      </c>
      <c r="IC8" s="144"/>
      <c r="ID8" s="144"/>
      <c r="IE8" s="144"/>
      <c r="IF8" s="144"/>
      <c r="IG8" s="144"/>
      <c r="IH8" s="145"/>
      <c r="II8" s="144" t="str">
        <f t="shared" ref="II8" si="89">TEXT(II9,"dd mmm")&amp;" - "&amp;TEXT(II9+6,"dd mmm")</f>
        <v>05 feb - 11 feb</v>
      </c>
      <c r="IJ8" s="144"/>
      <c r="IK8" s="144"/>
      <c r="IL8" s="144"/>
      <c r="IM8" s="144"/>
      <c r="IN8" s="144"/>
      <c r="IO8" s="145"/>
      <c r="IP8" s="144" t="str">
        <f t="shared" ref="IP8" si="90">TEXT(IP9,"dd mmm")&amp;" - "&amp;TEXT(IP9+6,"dd mmm")</f>
        <v>12 feb - 18 feb</v>
      </c>
      <c r="IQ8" s="144"/>
      <c r="IR8" s="144"/>
      <c r="IS8" s="144"/>
      <c r="IT8" s="144"/>
      <c r="IU8" s="144"/>
      <c r="IV8" s="145"/>
      <c r="IW8" s="144" t="str">
        <f t="shared" ref="IW8" si="91">TEXT(IW9,"dd mmm")&amp;" - "&amp;TEXT(IW9+6,"dd mmm")</f>
        <v>19 feb - 25 feb</v>
      </c>
      <c r="IX8" s="144"/>
      <c r="IY8" s="144"/>
      <c r="IZ8" s="144"/>
      <c r="JA8" s="144"/>
      <c r="JB8" s="144"/>
      <c r="JC8" s="145"/>
      <c r="JD8" s="144" t="str">
        <f t="shared" ref="JD8" si="92">TEXT(JD9,"dd mmm")&amp;" - "&amp;TEXT(JD9+6,"dd mmm")</f>
        <v>26 feb - 03 mar</v>
      </c>
      <c r="JE8" s="144"/>
      <c r="JF8" s="144"/>
      <c r="JG8" s="144"/>
      <c r="JH8" s="144"/>
      <c r="JI8" s="144"/>
      <c r="JJ8" s="145"/>
      <c r="JK8" s="144" t="str">
        <f t="shared" ref="JK8" si="93">TEXT(JK9,"dd mmm")&amp;" - "&amp;TEXT(JK9+6,"dd mmm")</f>
        <v>04 mar - 10 mar</v>
      </c>
      <c r="JL8" s="144"/>
      <c r="JM8" s="144"/>
      <c r="JN8" s="144"/>
      <c r="JO8" s="144"/>
      <c r="JP8" s="144"/>
      <c r="JQ8" s="145"/>
      <c r="JR8" s="144" t="str">
        <f t="shared" ref="JR8" si="94">TEXT(JR9,"dd mmm")&amp;" - "&amp;TEXT(JR9+6,"dd mmm")</f>
        <v>11 mar - 17 mar</v>
      </c>
      <c r="JS8" s="144"/>
      <c r="JT8" s="144"/>
      <c r="JU8" s="144"/>
      <c r="JV8" s="144"/>
      <c r="JW8" s="144"/>
      <c r="JX8" s="145"/>
      <c r="JY8" s="144" t="str">
        <f t="shared" ref="JY8" si="95">TEXT(JY9,"dd mmm")&amp;" - "&amp;TEXT(JY9+6,"dd mmm")</f>
        <v>18 mar - 24 mar</v>
      </c>
      <c r="JZ8" s="144"/>
      <c r="KA8" s="144"/>
      <c r="KB8" s="144"/>
      <c r="KC8" s="144"/>
      <c r="KD8" s="144"/>
      <c r="KE8" s="145"/>
      <c r="KF8" s="144" t="str">
        <f t="shared" ref="KF8" si="96">TEXT(KF9,"dd mmm")&amp;" - "&amp;TEXT(KF9+6,"dd mmm")</f>
        <v>25 mar - 31 mar</v>
      </c>
      <c r="KG8" s="144"/>
      <c r="KH8" s="144"/>
      <c r="KI8" s="144"/>
      <c r="KJ8" s="144"/>
      <c r="KK8" s="144"/>
      <c r="KL8" s="145"/>
      <c r="KM8" s="144" t="str">
        <f t="shared" ref="KM8" si="97">TEXT(KM9,"dd mmm")&amp;" - "&amp;TEXT(KM9+6,"dd mmm")</f>
        <v>01 abr - 07 abr</v>
      </c>
      <c r="KN8" s="144"/>
      <c r="KO8" s="144"/>
      <c r="KP8" s="144"/>
      <c r="KQ8" s="144"/>
      <c r="KR8" s="144"/>
      <c r="KS8" s="145"/>
      <c r="KT8" s="144" t="str">
        <f t="shared" ref="KT8" si="98">TEXT(KT9,"dd mmm")&amp;" - "&amp;TEXT(KT9+6,"dd mmm")</f>
        <v>08 abr - 14 abr</v>
      </c>
      <c r="KU8" s="144"/>
      <c r="KV8" s="144"/>
      <c r="KW8" s="144"/>
      <c r="KX8" s="144"/>
      <c r="KY8" s="144"/>
      <c r="KZ8" s="145"/>
      <c r="LA8" s="144" t="str">
        <f t="shared" ref="LA8" si="99">TEXT(LA9,"dd mmm")&amp;" - "&amp;TEXT(LA9+6,"dd mmm")</f>
        <v>15 abr - 21 abr</v>
      </c>
      <c r="LB8" s="144"/>
      <c r="LC8" s="144"/>
      <c r="LD8" s="144"/>
      <c r="LE8" s="144"/>
      <c r="LF8" s="144"/>
      <c r="LG8" s="145"/>
      <c r="LH8" s="144" t="str">
        <f t="shared" ref="LH8" si="100">TEXT(LH9,"dd mmm")&amp;" - "&amp;TEXT(LH9+6,"dd mmm")</f>
        <v>22 abr - 28 abr</v>
      </c>
      <c r="LI8" s="144"/>
      <c r="LJ8" s="144"/>
      <c r="LK8" s="144"/>
      <c r="LL8" s="144"/>
      <c r="LM8" s="144"/>
      <c r="LN8" s="145"/>
      <c r="LO8" s="144" t="str">
        <f t="shared" ref="LO8" si="101">TEXT(LO9,"dd mmm")&amp;" - "&amp;TEXT(LO9+6,"dd mmm")</f>
        <v>29 abr - 05 may</v>
      </c>
      <c r="LP8" s="144"/>
      <c r="LQ8" s="144"/>
      <c r="LR8" s="144"/>
      <c r="LS8" s="144"/>
      <c r="LT8" s="144"/>
      <c r="LU8" s="145"/>
      <c r="LV8" s="144" t="str">
        <f t="shared" ref="LV8" si="102">TEXT(LV9,"dd mmm")&amp;" - "&amp;TEXT(LV9+6,"dd mmm")</f>
        <v>06 may - 12 may</v>
      </c>
      <c r="LW8" s="144"/>
      <c r="LX8" s="144"/>
      <c r="LY8" s="144"/>
      <c r="LZ8" s="144"/>
      <c r="MA8" s="144"/>
      <c r="MB8" s="145"/>
      <c r="MC8" s="144" t="str">
        <f t="shared" ref="MC8" si="103">TEXT(MC9,"dd mmm")&amp;" - "&amp;TEXT(MC9+6,"dd mmm")</f>
        <v>13 may - 19 may</v>
      </c>
      <c r="MD8" s="144"/>
      <c r="ME8" s="144"/>
      <c r="MF8" s="144"/>
      <c r="MG8" s="144"/>
      <c r="MH8" s="144"/>
      <c r="MI8" s="145"/>
      <c r="MJ8" s="144" t="str">
        <f t="shared" ref="MJ8" si="104">TEXT(MJ9,"dd mmm")&amp;" - "&amp;TEXT(MJ9+6,"dd mmm")</f>
        <v>20 may - 26 may</v>
      </c>
      <c r="MK8" s="144"/>
      <c r="ML8" s="144"/>
      <c r="MM8" s="144"/>
      <c r="MN8" s="144"/>
      <c r="MO8" s="144"/>
      <c r="MP8" s="145"/>
      <c r="MQ8" s="144" t="str">
        <f t="shared" ref="MQ8" si="105">TEXT(MQ9,"dd mmm")&amp;" - "&amp;TEXT(MQ9+6,"dd mmm")</f>
        <v>27 may - 02 jun</v>
      </c>
      <c r="MR8" s="144"/>
      <c r="MS8" s="144"/>
      <c r="MT8" s="144"/>
      <c r="MU8" s="144"/>
      <c r="MV8" s="144"/>
      <c r="MW8" s="145"/>
      <c r="MX8" s="144" t="str">
        <f t="shared" ref="MX8" si="106">TEXT(MX9,"dd mmm")&amp;" - "&amp;TEXT(MX9+6,"dd mmm")</f>
        <v>03 jun - 09 jun</v>
      </c>
      <c r="MY8" s="144"/>
      <c r="MZ8" s="144"/>
      <c r="NA8" s="144"/>
      <c r="NB8" s="144"/>
      <c r="NC8" s="144"/>
      <c r="ND8" s="145"/>
      <c r="NE8" s="144" t="str">
        <f t="shared" ref="NE8" si="107">TEXT(NE9,"dd mmm")&amp;" - "&amp;TEXT(NE9+6,"dd mmm")</f>
        <v>10 jun - 16 jun</v>
      </c>
      <c r="NF8" s="144"/>
      <c r="NG8" s="144"/>
      <c r="NH8" s="144"/>
      <c r="NI8" s="144"/>
      <c r="NJ8" s="144"/>
      <c r="NK8" s="145"/>
      <c r="NL8" s="144" t="str">
        <f t="shared" ref="NL8" si="108">TEXT(NL9,"dd mmm")&amp;" - "&amp;TEXT(NL9+6,"dd mmm")</f>
        <v>17 jun - 23 jun</v>
      </c>
      <c r="NM8" s="144"/>
      <c r="NN8" s="144"/>
      <c r="NO8" s="144"/>
      <c r="NP8" s="144"/>
      <c r="NQ8" s="144"/>
      <c r="NR8" s="145"/>
      <c r="NS8" s="144" t="str">
        <f t="shared" ref="NS8" si="109">TEXT(NS9,"dd mmm")&amp;" - "&amp;TEXT(NS9+6,"dd mmm")</f>
        <v>24 jun - 30 jun</v>
      </c>
      <c r="NT8" s="144"/>
      <c r="NU8" s="144"/>
      <c r="NV8" s="144"/>
      <c r="NW8" s="144"/>
      <c r="NX8" s="144"/>
      <c r="NY8" s="145"/>
    </row>
    <row r="9" spans="1:389" s="6" customFormat="1" ht="13.5" x14ac:dyDescent="0.25">
      <c r="I9" s="149" t="s">
        <v>13</v>
      </c>
      <c r="J9" s="150"/>
      <c r="K9" s="150"/>
      <c r="L9" s="150"/>
      <c r="M9" s="151"/>
      <c r="N9" s="152" t="s">
        <v>43</v>
      </c>
      <c r="O9" s="153"/>
      <c r="P9" s="156" t="s">
        <v>14</v>
      </c>
      <c r="Q9" s="157"/>
      <c r="R9" s="4"/>
      <c r="S9" s="11">
        <f>W4-WEEKDAY(W4,2)+1</f>
        <v>45103</v>
      </c>
      <c r="T9" s="11">
        <f t="shared" ref="T9:AY9" si="110">S9+1</f>
        <v>45104</v>
      </c>
      <c r="U9" s="11">
        <f t="shared" si="110"/>
        <v>45105</v>
      </c>
      <c r="V9" s="11">
        <f t="shared" si="110"/>
        <v>45106</v>
      </c>
      <c r="W9" s="11">
        <f t="shared" si="110"/>
        <v>45107</v>
      </c>
      <c r="X9" s="11">
        <f t="shared" si="110"/>
        <v>45108</v>
      </c>
      <c r="Y9" s="12">
        <f t="shared" si="110"/>
        <v>45109</v>
      </c>
      <c r="Z9" s="13">
        <f t="shared" si="110"/>
        <v>45110</v>
      </c>
      <c r="AA9" s="11">
        <f t="shared" si="110"/>
        <v>45111</v>
      </c>
      <c r="AB9" s="11">
        <f t="shared" si="110"/>
        <v>45112</v>
      </c>
      <c r="AC9" s="11">
        <f t="shared" si="110"/>
        <v>45113</v>
      </c>
      <c r="AD9" s="11">
        <f t="shared" si="110"/>
        <v>45114</v>
      </c>
      <c r="AE9" s="11">
        <f t="shared" si="110"/>
        <v>45115</v>
      </c>
      <c r="AF9" s="12">
        <f t="shared" si="110"/>
        <v>45116</v>
      </c>
      <c r="AG9" s="14">
        <f t="shared" si="110"/>
        <v>45117</v>
      </c>
      <c r="AH9" s="11">
        <f t="shared" si="110"/>
        <v>45118</v>
      </c>
      <c r="AI9" s="11">
        <f t="shared" si="110"/>
        <v>45119</v>
      </c>
      <c r="AJ9" s="11">
        <f t="shared" si="110"/>
        <v>45120</v>
      </c>
      <c r="AK9" s="11">
        <f t="shared" si="110"/>
        <v>45121</v>
      </c>
      <c r="AL9" s="11">
        <f t="shared" si="110"/>
        <v>45122</v>
      </c>
      <c r="AM9" s="12">
        <f t="shared" si="110"/>
        <v>45123</v>
      </c>
      <c r="AN9" s="14">
        <f t="shared" si="110"/>
        <v>45124</v>
      </c>
      <c r="AO9" s="11">
        <f t="shared" si="110"/>
        <v>45125</v>
      </c>
      <c r="AP9" s="11">
        <f t="shared" si="110"/>
        <v>45126</v>
      </c>
      <c r="AQ9" s="11">
        <f t="shared" si="110"/>
        <v>45127</v>
      </c>
      <c r="AR9" s="11">
        <f t="shared" si="110"/>
        <v>45128</v>
      </c>
      <c r="AS9" s="11">
        <f t="shared" si="110"/>
        <v>45129</v>
      </c>
      <c r="AT9" s="12">
        <f t="shared" si="110"/>
        <v>45130</v>
      </c>
      <c r="AU9" s="14">
        <f t="shared" si="110"/>
        <v>45131</v>
      </c>
      <c r="AV9" s="11">
        <f t="shared" si="110"/>
        <v>45132</v>
      </c>
      <c r="AW9" s="11">
        <f t="shared" si="110"/>
        <v>45133</v>
      </c>
      <c r="AX9" s="11">
        <f t="shared" si="110"/>
        <v>45134</v>
      </c>
      <c r="AY9" s="11">
        <f t="shared" si="110"/>
        <v>45135</v>
      </c>
      <c r="AZ9" s="11">
        <f t="shared" ref="AZ9:BV9" si="111">AY9+1</f>
        <v>45136</v>
      </c>
      <c r="BA9" s="12">
        <f t="shared" si="111"/>
        <v>45137</v>
      </c>
      <c r="BB9" s="14">
        <f t="shared" si="111"/>
        <v>45138</v>
      </c>
      <c r="BC9" s="11">
        <f t="shared" si="111"/>
        <v>45139</v>
      </c>
      <c r="BD9" s="11">
        <f t="shared" si="111"/>
        <v>45140</v>
      </c>
      <c r="BE9" s="11">
        <f t="shared" si="111"/>
        <v>45141</v>
      </c>
      <c r="BF9" s="11">
        <f t="shared" si="111"/>
        <v>45142</v>
      </c>
      <c r="BG9" s="11">
        <f t="shared" si="111"/>
        <v>45143</v>
      </c>
      <c r="BH9" s="12">
        <f t="shared" si="111"/>
        <v>45144</v>
      </c>
      <c r="BI9" s="14">
        <f t="shared" si="111"/>
        <v>45145</v>
      </c>
      <c r="BJ9" s="11">
        <f t="shared" si="111"/>
        <v>45146</v>
      </c>
      <c r="BK9" s="11">
        <f t="shared" si="111"/>
        <v>45147</v>
      </c>
      <c r="BL9" s="11">
        <f t="shared" si="111"/>
        <v>45148</v>
      </c>
      <c r="BM9" s="11">
        <f t="shared" si="111"/>
        <v>45149</v>
      </c>
      <c r="BN9" s="11">
        <f t="shared" si="111"/>
        <v>45150</v>
      </c>
      <c r="BO9" s="12">
        <f t="shared" si="111"/>
        <v>45151</v>
      </c>
      <c r="BP9" s="14">
        <f t="shared" si="111"/>
        <v>45152</v>
      </c>
      <c r="BQ9" s="11">
        <f t="shared" si="111"/>
        <v>45153</v>
      </c>
      <c r="BR9" s="11">
        <f t="shared" si="111"/>
        <v>45154</v>
      </c>
      <c r="BS9" s="11">
        <f t="shared" si="111"/>
        <v>45155</v>
      </c>
      <c r="BT9" s="11">
        <f t="shared" si="111"/>
        <v>45156</v>
      </c>
      <c r="BU9" s="11">
        <f t="shared" si="111"/>
        <v>45157</v>
      </c>
      <c r="BV9" s="12">
        <f t="shared" si="111"/>
        <v>45158</v>
      </c>
      <c r="BW9" s="14">
        <f t="shared" ref="BW9" si="112">BV9+1</f>
        <v>45159</v>
      </c>
      <c r="BX9" s="11">
        <f t="shared" ref="BX9" si="113">BW9+1</f>
        <v>45160</v>
      </c>
      <c r="BY9" s="11">
        <f t="shared" ref="BY9" si="114">BX9+1</f>
        <v>45161</v>
      </c>
      <c r="BZ9" s="11">
        <f t="shared" ref="BZ9" si="115">BY9+1</f>
        <v>45162</v>
      </c>
      <c r="CA9" s="11">
        <f t="shared" ref="CA9" si="116">BZ9+1</f>
        <v>45163</v>
      </c>
      <c r="CB9" s="11">
        <f t="shared" ref="CB9" si="117">CA9+1</f>
        <v>45164</v>
      </c>
      <c r="CC9" s="12">
        <f t="shared" ref="CC9" si="118">CB9+1</f>
        <v>45165</v>
      </c>
      <c r="CD9" s="14">
        <f t="shared" ref="CD9" si="119">CC9+1</f>
        <v>45166</v>
      </c>
      <c r="CE9" s="11">
        <f t="shared" ref="CE9" si="120">CD9+1</f>
        <v>45167</v>
      </c>
      <c r="CF9" s="11">
        <f t="shared" ref="CF9" si="121">CE9+1</f>
        <v>45168</v>
      </c>
      <c r="CG9" s="11">
        <f t="shared" ref="CG9" si="122">CF9+1</f>
        <v>45169</v>
      </c>
      <c r="CH9" s="11">
        <f t="shared" ref="CH9" si="123">CG9+1</f>
        <v>45170</v>
      </c>
      <c r="CI9" s="11">
        <f t="shared" ref="CI9" si="124">CH9+1</f>
        <v>45171</v>
      </c>
      <c r="CJ9" s="11">
        <f t="shared" ref="CJ9" si="125">CI9+1</f>
        <v>45172</v>
      </c>
      <c r="CK9" s="14">
        <f t="shared" ref="CK9" si="126">CJ9+1</f>
        <v>45173</v>
      </c>
      <c r="CL9" s="11">
        <f t="shared" ref="CL9" si="127">CK9+1</f>
        <v>45174</v>
      </c>
      <c r="CM9" s="11">
        <f t="shared" ref="CM9" si="128">CL9+1</f>
        <v>45175</v>
      </c>
      <c r="CN9" s="11">
        <f t="shared" ref="CN9" si="129">CM9+1</f>
        <v>45176</v>
      </c>
      <c r="CO9" s="11">
        <f t="shared" ref="CO9" si="130">CN9+1</f>
        <v>45177</v>
      </c>
      <c r="CP9" s="11">
        <f t="shared" ref="CP9" si="131">CO9+1</f>
        <v>45178</v>
      </c>
      <c r="CQ9" s="11">
        <f t="shared" ref="CQ9" si="132">CP9+1</f>
        <v>45179</v>
      </c>
      <c r="CR9" s="14">
        <f t="shared" ref="CR9" si="133">CQ9+1</f>
        <v>45180</v>
      </c>
      <c r="CS9" s="11">
        <f t="shared" ref="CS9" si="134">CR9+1</f>
        <v>45181</v>
      </c>
      <c r="CT9" s="11">
        <f t="shared" ref="CT9" si="135">CS9+1</f>
        <v>45182</v>
      </c>
      <c r="CU9" s="11">
        <f t="shared" ref="CU9" si="136">CT9+1</f>
        <v>45183</v>
      </c>
      <c r="CV9" s="11">
        <f t="shared" ref="CV9" si="137">CU9+1</f>
        <v>45184</v>
      </c>
      <c r="CW9" s="11">
        <f t="shared" ref="CW9" si="138">CV9+1</f>
        <v>45185</v>
      </c>
      <c r="CX9" s="11">
        <f t="shared" ref="CX9" si="139">CW9+1</f>
        <v>45186</v>
      </c>
      <c r="CY9" s="14">
        <f t="shared" ref="CY9" si="140">CX9+1</f>
        <v>45187</v>
      </c>
      <c r="CZ9" s="11">
        <f t="shared" ref="CZ9" si="141">CY9+1</f>
        <v>45188</v>
      </c>
      <c r="DA9" s="11">
        <f t="shared" ref="DA9" si="142">CZ9+1</f>
        <v>45189</v>
      </c>
      <c r="DB9" s="11">
        <f t="shared" ref="DB9" si="143">DA9+1</f>
        <v>45190</v>
      </c>
      <c r="DC9" s="11">
        <f t="shared" ref="DC9" si="144">DB9+1</f>
        <v>45191</v>
      </c>
      <c r="DD9" s="11">
        <f t="shared" ref="DD9" si="145">DC9+1</f>
        <v>45192</v>
      </c>
      <c r="DE9" s="11">
        <f t="shared" ref="DE9" si="146">DD9+1</f>
        <v>45193</v>
      </c>
      <c r="DF9" s="14">
        <f t="shared" ref="DF9" si="147">DE9+1</f>
        <v>45194</v>
      </c>
      <c r="DG9" s="11">
        <f t="shared" ref="DG9" si="148">DF9+1</f>
        <v>45195</v>
      </c>
      <c r="DH9" s="11">
        <f t="shared" ref="DH9" si="149">DG9+1</f>
        <v>45196</v>
      </c>
      <c r="DI9" s="11">
        <f t="shared" ref="DI9" si="150">DH9+1</f>
        <v>45197</v>
      </c>
      <c r="DJ9" s="11">
        <f t="shared" ref="DJ9" si="151">DI9+1</f>
        <v>45198</v>
      </c>
      <c r="DK9" s="11">
        <f t="shared" ref="DK9" si="152">DJ9+1</f>
        <v>45199</v>
      </c>
      <c r="DL9" s="11">
        <f t="shared" ref="DL9" si="153">DK9+1</f>
        <v>45200</v>
      </c>
      <c r="DM9" s="14">
        <f t="shared" ref="DM9" si="154">DL9+1</f>
        <v>45201</v>
      </c>
      <c r="DN9" s="11">
        <f t="shared" ref="DN9" si="155">DM9+1</f>
        <v>45202</v>
      </c>
      <c r="DO9" s="11">
        <f t="shared" ref="DO9" si="156">DN9+1</f>
        <v>45203</v>
      </c>
      <c r="DP9" s="11">
        <f t="shared" ref="DP9" si="157">DO9+1</f>
        <v>45204</v>
      </c>
      <c r="DQ9" s="11">
        <f t="shared" ref="DQ9" si="158">DP9+1</f>
        <v>45205</v>
      </c>
      <c r="DR9" s="11">
        <f t="shared" ref="DR9" si="159">DQ9+1</f>
        <v>45206</v>
      </c>
      <c r="DS9" s="12">
        <f t="shared" ref="DS9" si="160">DR9+1</f>
        <v>45207</v>
      </c>
      <c r="DT9" s="14">
        <f t="shared" ref="DT9" si="161">DS9+1</f>
        <v>45208</v>
      </c>
      <c r="DU9" s="11">
        <f t="shared" ref="DU9" si="162">DT9+1</f>
        <v>45209</v>
      </c>
      <c r="DV9" s="11">
        <f t="shared" ref="DV9" si="163">DU9+1</f>
        <v>45210</v>
      </c>
      <c r="DW9" s="11">
        <f t="shared" ref="DW9" si="164">DV9+1</f>
        <v>45211</v>
      </c>
      <c r="DX9" s="11">
        <f t="shared" ref="DX9" si="165">DW9+1</f>
        <v>45212</v>
      </c>
      <c r="DY9" s="11">
        <f t="shared" ref="DY9" si="166">DX9+1</f>
        <v>45213</v>
      </c>
      <c r="DZ9" s="12">
        <f t="shared" ref="DZ9" si="167">DY9+1</f>
        <v>45214</v>
      </c>
      <c r="EA9" s="14">
        <f t="shared" ref="EA9" si="168">DZ9+1</f>
        <v>45215</v>
      </c>
      <c r="EB9" s="11">
        <f t="shared" ref="EB9" si="169">EA9+1</f>
        <v>45216</v>
      </c>
      <c r="EC9" s="11">
        <f t="shared" ref="EC9" si="170">EB9+1</f>
        <v>45217</v>
      </c>
      <c r="ED9" s="11">
        <f t="shared" ref="ED9" si="171">EC9+1</f>
        <v>45218</v>
      </c>
      <c r="EE9" s="11">
        <f t="shared" ref="EE9" si="172">ED9+1</f>
        <v>45219</v>
      </c>
      <c r="EF9" s="11">
        <f t="shared" ref="EF9" si="173">EE9+1</f>
        <v>45220</v>
      </c>
      <c r="EG9" s="12">
        <f t="shared" ref="EG9" si="174">EF9+1</f>
        <v>45221</v>
      </c>
      <c r="EH9" s="14">
        <f t="shared" ref="EH9" si="175">EG9+1</f>
        <v>45222</v>
      </c>
      <c r="EI9" s="11">
        <f t="shared" ref="EI9" si="176">EH9+1</f>
        <v>45223</v>
      </c>
      <c r="EJ9" s="11">
        <f t="shared" ref="EJ9" si="177">EI9+1</f>
        <v>45224</v>
      </c>
      <c r="EK9" s="11">
        <f t="shared" ref="EK9" si="178">EJ9+1</f>
        <v>45225</v>
      </c>
      <c r="EL9" s="11">
        <f t="shared" ref="EL9" si="179">EK9+1</f>
        <v>45226</v>
      </c>
      <c r="EM9" s="11">
        <f t="shared" ref="EM9" si="180">EL9+1</f>
        <v>45227</v>
      </c>
      <c r="EN9" s="12">
        <f t="shared" ref="EN9" si="181">EM9+1</f>
        <v>45228</v>
      </c>
      <c r="EO9" s="14">
        <f t="shared" ref="EO9" si="182">EN9+1</f>
        <v>45229</v>
      </c>
      <c r="EP9" s="11">
        <f t="shared" ref="EP9" si="183">EO9+1</f>
        <v>45230</v>
      </c>
      <c r="EQ9" s="11">
        <f t="shared" ref="EQ9" si="184">EP9+1</f>
        <v>45231</v>
      </c>
      <c r="ER9" s="11">
        <f t="shared" ref="ER9" si="185">EQ9+1</f>
        <v>45232</v>
      </c>
      <c r="ES9" s="11">
        <f t="shared" ref="ES9" si="186">ER9+1</f>
        <v>45233</v>
      </c>
      <c r="ET9" s="11">
        <f t="shared" ref="ET9" si="187">ES9+1</f>
        <v>45234</v>
      </c>
      <c r="EU9" s="12">
        <f t="shared" ref="EU9" si="188">ET9+1</f>
        <v>45235</v>
      </c>
      <c r="EV9" s="14">
        <f t="shared" ref="EV9" si="189">EU9+1</f>
        <v>45236</v>
      </c>
      <c r="EW9" s="11">
        <f t="shared" ref="EW9" si="190">EV9+1</f>
        <v>45237</v>
      </c>
      <c r="EX9" s="11">
        <f t="shared" ref="EX9" si="191">EW9+1</f>
        <v>45238</v>
      </c>
      <c r="EY9" s="11">
        <f t="shared" ref="EY9" si="192">EX9+1</f>
        <v>45239</v>
      </c>
      <c r="EZ9" s="11">
        <f t="shared" ref="EZ9" si="193">EY9+1</f>
        <v>45240</v>
      </c>
      <c r="FA9" s="11">
        <f t="shared" ref="FA9" si="194">EZ9+1</f>
        <v>45241</v>
      </c>
      <c r="FB9" s="11">
        <f t="shared" ref="FB9" si="195">FA9+1</f>
        <v>45242</v>
      </c>
      <c r="FC9" s="14">
        <f t="shared" ref="FC9" si="196">FB9+1</f>
        <v>45243</v>
      </c>
      <c r="FD9" s="11">
        <f t="shared" ref="FD9" si="197">FC9+1</f>
        <v>45244</v>
      </c>
      <c r="FE9" s="11">
        <f t="shared" ref="FE9" si="198">FD9+1</f>
        <v>45245</v>
      </c>
      <c r="FF9" s="11">
        <f t="shared" ref="FF9" si="199">FE9+1</f>
        <v>45246</v>
      </c>
      <c r="FG9" s="11">
        <f t="shared" ref="FG9" si="200">FF9+1</f>
        <v>45247</v>
      </c>
      <c r="FH9" s="11">
        <f t="shared" ref="FH9" si="201">FG9+1</f>
        <v>45248</v>
      </c>
      <c r="FI9" s="11">
        <f t="shared" ref="FI9" si="202">FH9+1</f>
        <v>45249</v>
      </c>
      <c r="FJ9" s="14">
        <f t="shared" ref="FJ9" si="203">FI9+1</f>
        <v>45250</v>
      </c>
      <c r="FK9" s="11">
        <f t="shared" ref="FK9" si="204">FJ9+1</f>
        <v>45251</v>
      </c>
      <c r="FL9" s="11">
        <f t="shared" ref="FL9" si="205">FK9+1</f>
        <v>45252</v>
      </c>
      <c r="FM9" s="11">
        <f t="shared" ref="FM9" si="206">FL9+1</f>
        <v>45253</v>
      </c>
      <c r="FN9" s="11">
        <f t="shared" ref="FN9" si="207">FM9+1</f>
        <v>45254</v>
      </c>
      <c r="FO9" s="11">
        <f t="shared" ref="FO9" si="208">FN9+1</f>
        <v>45255</v>
      </c>
      <c r="FP9" s="11">
        <f t="shared" ref="FP9" si="209">FO9+1</f>
        <v>45256</v>
      </c>
      <c r="FQ9" s="14">
        <f t="shared" ref="FQ9" si="210">FP9+1</f>
        <v>45257</v>
      </c>
      <c r="FR9" s="11">
        <f t="shared" ref="FR9" si="211">FQ9+1</f>
        <v>45258</v>
      </c>
      <c r="FS9" s="11">
        <f t="shared" ref="FS9" si="212">FR9+1</f>
        <v>45259</v>
      </c>
      <c r="FT9" s="11">
        <f t="shared" ref="FT9" si="213">FS9+1</f>
        <v>45260</v>
      </c>
      <c r="FU9" s="11">
        <f t="shared" ref="FU9" si="214">FT9+1</f>
        <v>45261</v>
      </c>
      <c r="FV9" s="11">
        <f t="shared" ref="FV9" si="215">FU9+1</f>
        <v>45262</v>
      </c>
      <c r="FW9" s="11">
        <f t="shared" ref="FW9" si="216">FV9+1</f>
        <v>45263</v>
      </c>
      <c r="FX9" s="14">
        <f t="shared" ref="FX9" si="217">FW9+1</f>
        <v>45264</v>
      </c>
      <c r="FY9" s="11">
        <f t="shared" ref="FY9" si="218">FX9+1</f>
        <v>45265</v>
      </c>
      <c r="FZ9" s="11">
        <f t="shared" ref="FZ9" si="219">FY9+1</f>
        <v>45266</v>
      </c>
      <c r="GA9" s="11">
        <f t="shared" ref="GA9" si="220">FZ9+1</f>
        <v>45267</v>
      </c>
      <c r="GB9" s="11">
        <f t="shared" ref="GB9" si="221">GA9+1</f>
        <v>45268</v>
      </c>
      <c r="GC9" s="11">
        <f t="shared" ref="GC9" si="222">GB9+1</f>
        <v>45269</v>
      </c>
      <c r="GD9" s="11">
        <f t="shared" ref="GD9" si="223">GC9+1</f>
        <v>45270</v>
      </c>
      <c r="GE9" s="14">
        <f t="shared" ref="GE9" si="224">GD9+1</f>
        <v>45271</v>
      </c>
      <c r="GF9" s="11">
        <f t="shared" ref="GF9" si="225">GE9+1</f>
        <v>45272</v>
      </c>
      <c r="GG9" s="11">
        <f t="shared" ref="GG9" si="226">GF9+1</f>
        <v>45273</v>
      </c>
      <c r="GH9" s="11">
        <f t="shared" ref="GH9" si="227">GG9+1</f>
        <v>45274</v>
      </c>
      <c r="GI9" s="11">
        <f t="shared" ref="GI9" si="228">GH9+1</f>
        <v>45275</v>
      </c>
      <c r="GJ9" s="11">
        <f t="shared" ref="GJ9" si="229">GI9+1</f>
        <v>45276</v>
      </c>
      <c r="GK9" s="12">
        <f t="shared" ref="GK9" si="230">GJ9+1</f>
        <v>45277</v>
      </c>
      <c r="GL9" s="14">
        <f t="shared" ref="GL9" si="231">GK9+1</f>
        <v>45278</v>
      </c>
      <c r="GM9" s="11">
        <f t="shared" ref="GM9" si="232">GL9+1</f>
        <v>45279</v>
      </c>
      <c r="GN9" s="11">
        <f t="shared" ref="GN9" si="233">GM9+1</f>
        <v>45280</v>
      </c>
      <c r="GO9" s="11">
        <f t="shared" ref="GO9" si="234">GN9+1</f>
        <v>45281</v>
      </c>
      <c r="GP9" s="11">
        <f t="shared" ref="GP9" si="235">GO9+1</f>
        <v>45282</v>
      </c>
      <c r="GQ9" s="11">
        <f t="shared" ref="GQ9" si="236">GP9+1</f>
        <v>45283</v>
      </c>
      <c r="GR9" s="12">
        <f t="shared" ref="GR9" si="237">GQ9+1</f>
        <v>45284</v>
      </c>
      <c r="GS9" s="14">
        <f t="shared" ref="GS9" si="238">GR9+1</f>
        <v>45285</v>
      </c>
      <c r="GT9" s="11">
        <f t="shared" ref="GT9" si="239">GS9+1</f>
        <v>45286</v>
      </c>
      <c r="GU9" s="11">
        <f t="shared" ref="GU9" si="240">GT9+1</f>
        <v>45287</v>
      </c>
      <c r="GV9" s="11">
        <f t="shared" ref="GV9" si="241">GU9+1</f>
        <v>45288</v>
      </c>
      <c r="GW9" s="11">
        <f t="shared" ref="GW9" si="242">GV9+1</f>
        <v>45289</v>
      </c>
      <c r="GX9" s="11">
        <f t="shared" ref="GX9" si="243">GW9+1</f>
        <v>45290</v>
      </c>
      <c r="GY9" s="12">
        <f t="shared" ref="GY9" si="244">GX9+1</f>
        <v>45291</v>
      </c>
      <c r="GZ9" s="14">
        <f t="shared" ref="GZ9" si="245">GY9+1</f>
        <v>45292</v>
      </c>
      <c r="HA9" s="11">
        <f t="shared" ref="HA9" si="246">GZ9+1</f>
        <v>45293</v>
      </c>
      <c r="HB9" s="11">
        <f t="shared" ref="HB9" si="247">HA9+1</f>
        <v>45294</v>
      </c>
      <c r="HC9" s="11">
        <f t="shared" ref="HC9" si="248">HB9+1</f>
        <v>45295</v>
      </c>
      <c r="HD9" s="11">
        <f t="shared" ref="HD9" si="249">HC9+1</f>
        <v>45296</v>
      </c>
      <c r="HE9" s="11">
        <f t="shared" ref="HE9" si="250">HD9+1</f>
        <v>45297</v>
      </c>
      <c r="HF9" s="12">
        <f t="shared" ref="HF9" si="251">HE9+1</f>
        <v>45298</v>
      </c>
      <c r="HG9" s="14">
        <f t="shared" ref="HG9" si="252">HF9+1</f>
        <v>45299</v>
      </c>
      <c r="HH9" s="11">
        <f t="shared" ref="HH9" si="253">HG9+1</f>
        <v>45300</v>
      </c>
      <c r="HI9" s="11">
        <f t="shared" ref="HI9" si="254">HH9+1</f>
        <v>45301</v>
      </c>
      <c r="HJ9" s="11">
        <f t="shared" ref="HJ9" si="255">HI9+1</f>
        <v>45302</v>
      </c>
      <c r="HK9" s="11">
        <f t="shared" ref="HK9" si="256">HJ9+1</f>
        <v>45303</v>
      </c>
      <c r="HL9" s="11">
        <f t="shared" ref="HL9" si="257">HK9+1</f>
        <v>45304</v>
      </c>
      <c r="HM9" s="12">
        <f t="shared" ref="HM9" si="258">HL9+1</f>
        <v>45305</v>
      </c>
      <c r="HN9" s="14">
        <f t="shared" ref="HN9" si="259">HM9+1</f>
        <v>45306</v>
      </c>
      <c r="HO9" s="11">
        <f t="shared" ref="HO9" si="260">HN9+1</f>
        <v>45307</v>
      </c>
      <c r="HP9" s="11">
        <f t="shared" ref="HP9" si="261">HO9+1</f>
        <v>45308</v>
      </c>
      <c r="HQ9" s="11">
        <f t="shared" ref="HQ9" si="262">HP9+1</f>
        <v>45309</v>
      </c>
      <c r="HR9" s="11">
        <f t="shared" ref="HR9" si="263">HQ9+1</f>
        <v>45310</v>
      </c>
      <c r="HS9" s="11">
        <f t="shared" ref="HS9" si="264">HR9+1</f>
        <v>45311</v>
      </c>
      <c r="HT9" s="11">
        <f t="shared" ref="HT9" si="265">HS9+1</f>
        <v>45312</v>
      </c>
      <c r="HU9" s="14">
        <f t="shared" ref="HU9" si="266">HT9+1</f>
        <v>45313</v>
      </c>
      <c r="HV9" s="11">
        <f t="shared" ref="HV9" si="267">HU9+1</f>
        <v>45314</v>
      </c>
      <c r="HW9" s="11">
        <f t="shared" ref="HW9" si="268">HV9+1</f>
        <v>45315</v>
      </c>
      <c r="HX9" s="11">
        <f t="shared" ref="HX9" si="269">HW9+1</f>
        <v>45316</v>
      </c>
      <c r="HY9" s="11">
        <f t="shared" ref="HY9" si="270">HX9+1</f>
        <v>45317</v>
      </c>
      <c r="HZ9" s="11">
        <f t="shared" ref="HZ9" si="271">HY9+1</f>
        <v>45318</v>
      </c>
      <c r="IA9" s="11">
        <f t="shared" ref="IA9" si="272">HZ9+1</f>
        <v>45319</v>
      </c>
      <c r="IB9" s="14">
        <f t="shared" ref="IB9" si="273">IA9+1</f>
        <v>45320</v>
      </c>
      <c r="IC9" s="11">
        <f t="shared" ref="IC9" si="274">IB9+1</f>
        <v>45321</v>
      </c>
      <c r="ID9" s="11">
        <f t="shared" ref="ID9" si="275">IC9+1</f>
        <v>45322</v>
      </c>
      <c r="IE9" s="11">
        <f t="shared" ref="IE9" si="276">ID9+1</f>
        <v>45323</v>
      </c>
      <c r="IF9" s="11">
        <f t="shared" ref="IF9" si="277">IE9+1</f>
        <v>45324</v>
      </c>
      <c r="IG9" s="11">
        <f t="shared" ref="IG9" si="278">IF9+1</f>
        <v>45325</v>
      </c>
      <c r="IH9" s="11">
        <f t="shared" ref="IH9" si="279">IG9+1</f>
        <v>45326</v>
      </c>
      <c r="II9" s="14">
        <f t="shared" ref="II9" si="280">IH9+1</f>
        <v>45327</v>
      </c>
      <c r="IJ9" s="11">
        <f t="shared" ref="IJ9" si="281">II9+1</f>
        <v>45328</v>
      </c>
      <c r="IK9" s="11">
        <f t="shared" ref="IK9" si="282">IJ9+1</f>
        <v>45329</v>
      </c>
      <c r="IL9" s="11">
        <f t="shared" ref="IL9" si="283">IK9+1</f>
        <v>45330</v>
      </c>
      <c r="IM9" s="11">
        <f t="shared" ref="IM9" si="284">IL9+1</f>
        <v>45331</v>
      </c>
      <c r="IN9" s="11">
        <f t="shared" ref="IN9" si="285">IM9+1</f>
        <v>45332</v>
      </c>
      <c r="IO9" s="11">
        <f t="shared" ref="IO9" si="286">IN9+1</f>
        <v>45333</v>
      </c>
      <c r="IP9" s="14">
        <f t="shared" ref="IP9" si="287">IO9+1</f>
        <v>45334</v>
      </c>
      <c r="IQ9" s="11">
        <f t="shared" ref="IQ9" si="288">IP9+1</f>
        <v>45335</v>
      </c>
      <c r="IR9" s="11">
        <f t="shared" ref="IR9" si="289">IQ9+1</f>
        <v>45336</v>
      </c>
      <c r="IS9" s="11">
        <f t="shared" ref="IS9" si="290">IR9+1</f>
        <v>45337</v>
      </c>
      <c r="IT9" s="11">
        <f t="shared" ref="IT9" si="291">IS9+1</f>
        <v>45338</v>
      </c>
      <c r="IU9" s="11">
        <f t="shared" ref="IU9" si="292">IT9+1</f>
        <v>45339</v>
      </c>
      <c r="IV9" s="11">
        <f t="shared" ref="IV9" si="293">IU9+1</f>
        <v>45340</v>
      </c>
      <c r="IW9" s="14">
        <f t="shared" ref="IW9" si="294">IV9+1</f>
        <v>45341</v>
      </c>
      <c r="IX9" s="11">
        <f t="shared" ref="IX9" si="295">IW9+1</f>
        <v>45342</v>
      </c>
      <c r="IY9" s="11">
        <f t="shared" ref="IY9" si="296">IX9+1</f>
        <v>45343</v>
      </c>
      <c r="IZ9" s="11">
        <f t="shared" ref="IZ9" si="297">IY9+1</f>
        <v>45344</v>
      </c>
      <c r="JA9" s="11">
        <f t="shared" ref="JA9" si="298">IZ9+1</f>
        <v>45345</v>
      </c>
      <c r="JB9" s="11">
        <f t="shared" ref="JB9" si="299">JA9+1</f>
        <v>45346</v>
      </c>
      <c r="JC9" s="12">
        <f t="shared" ref="JC9" si="300">JB9+1</f>
        <v>45347</v>
      </c>
      <c r="JD9" s="14">
        <f t="shared" ref="JD9" si="301">JC9+1</f>
        <v>45348</v>
      </c>
      <c r="JE9" s="11">
        <f t="shared" ref="JE9" si="302">JD9+1</f>
        <v>45349</v>
      </c>
      <c r="JF9" s="11">
        <f t="shared" ref="JF9" si="303">JE9+1</f>
        <v>45350</v>
      </c>
      <c r="JG9" s="11">
        <f t="shared" ref="JG9" si="304">JF9+1</f>
        <v>45351</v>
      </c>
      <c r="JH9" s="11">
        <f t="shared" ref="JH9" si="305">JG9+1</f>
        <v>45352</v>
      </c>
      <c r="JI9" s="11">
        <f t="shared" ref="JI9" si="306">JH9+1</f>
        <v>45353</v>
      </c>
      <c r="JJ9" s="12">
        <f t="shared" ref="JJ9" si="307">JI9+1</f>
        <v>45354</v>
      </c>
      <c r="JK9" s="14">
        <f t="shared" ref="JK9" si="308">JJ9+1</f>
        <v>45355</v>
      </c>
      <c r="JL9" s="11">
        <f t="shared" ref="JL9" si="309">JK9+1</f>
        <v>45356</v>
      </c>
      <c r="JM9" s="11">
        <f t="shared" ref="JM9" si="310">JL9+1</f>
        <v>45357</v>
      </c>
      <c r="JN9" s="11">
        <f t="shared" ref="JN9" si="311">JM9+1</f>
        <v>45358</v>
      </c>
      <c r="JO9" s="11">
        <f t="shared" ref="JO9" si="312">JN9+1</f>
        <v>45359</v>
      </c>
      <c r="JP9" s="11">
        <f t="shared" ref="JP9" si="313">JO9+1</f>
        <v>45360</v>
      </c>
      <c r="JQ9" s="12">
        <f t="shared" ref="JQ9" si="314">JP9+1</f>
        <v>45361</v>
      </c>
      <c r="JR9" s="14">
        <f t="shared" ref="JR9" si="315">JQ9+1</f>
        <v>45362</v>
      </c>
      <c r="JS9" s="11">
        <f t="shared" ref="JS9" si="316">JR9+1</f>
        <v>45363</v>
      </c>
      <c r="JT9" s="11">
        <f t="shared" ref="JT9" si="317">JS9+1</f>
        <v>45364</v>
      </c>
      <c r="JU9" s="11">
        <f t="shared" ref="JU9" si="318">JT9+1</f>
        <v>45365</v>
      </c>
      <c r="JV9" s="11">
        <f t="shared" ref="JV9" si="319">JU9+1</f>
        <v>45366</v>
      </c>
      <c r="JW9" s="11">
        <f t="shared" ref="JW9" si="320">JV9+1</f>
        <v>45367</v>
      </c>
      <c r="JX9" s="12">
        <f t="shared" ref="JX9" si="321">JW9+1</f>
        <v>45368</v>
      </c>
      <c r="JY9" s="14">
        <f t="shared" ref="JY9" si="322">JX9+1</f>
        <v>45369</v>
      </c>
      <c r="JZ9" s="11">
        <f t="shared" ref="JZ9" si="323">JY9+1</f>
        <v>45370</v>
      </c>
      <c r="KA9" s="11">
        <f t="shared" ref="KA9" si="324">JZ9+1</f>
        <v>45371</v>
      </c>
      <c r="KB9" s="11">
        <f t="shared" ref="KB9" si="325">KA9+1</f>
        <v>45372</v>
      </c>
      <c r="KC9" s="11">
        <f t="shared" ref="KC9" si="326">KB9+1</f>
        <v>45373</v>
      </c>
      <c r="KD9" s="11">
        <f t="shared" ref="KD9" si="327">KC9+1</f>
        <v>45374</v>
      </c>
      <c r="KE9" s="12">
        <f t="shared" ref="KE9" si="328">KD9+1</f>
        <v>45375</v>
      </c>
      <c r="KF9" s="14">
        <f t="shared" ref="KF9" si="329">KE9+1</f>
        <v>45376</v>
      </c>
      <c r="KG9" s="11">
        <f t="shared" ref="KG9" si="330">KF9+1</f>
        <v>45377</v>
      </c>
      <c r="KH9" s="11">
        <f t="shared" ref="KH9" si="331">KG9+1</f>
        <v>45378</v>
      </c>
      <c r="KI9" s="11">
        <f t="shared" ref="KI9" si="332">KH9+1</f>
        <v>45379</v>
      </c>
      <c r="KJ9" s="11">
        <f t="shared" ref="KJ9" si="333">KI9+1</f>
        <v>45380</v>
      </c>
      <c r="KK9" s="11">
        <f t="shared" ref="KK9" si="334">KJ9+1</f>
        <v>45381</v>
      </c>
      <c r="KL9" s="11">
        <f t="shared" ref="KL9" si="335">KK9+1</f>
        <v>45382</v>
      </c>
      <c r="KM9" s="14">
        <f t="shared" ref="KM9" si="336">KL9+1</f>
        <v>45383</v>
      </c>
      <c r="KN9" s="11">
        <f t="shared" ref="KN9" si="337">KM9+1</f>
        <v>45384</v>
      </c>
      <c r="KO9" s="11">
        <f t="shared" ref="KO9" si="338">KN9+1</f>
        <v>45385</v>
      </c>
      <c r="KP9" s="11">
        <f t="shared" ref="KP9" si="339">KO9+1</f>
        <v>45386</v>
      </c>
      <c r="KQ9" s="11">
        <f t="shared" ref="KQ9" si="340">KP9+1</f>
        <v>45387</v>
      </c>
      <c r="KR9" s="11">
        <f t="shared" ref="KR9" si="341">KQ9+1</f>
        <v>45388</v>
      </c>
      <c r="KS9" s="11">
        <f t="shared" ref="KS9" si="342">KR9+1</f>
        <v>45389</v>
      </c>
      <c r="KT9" s="14">
        <f t="shared" ref="KT9" si="343">KS9+1</f>
        <v>45390</v>
      </c>
      <c r="KU9" s="11">
        <f t="shared" ref="KU9" si="344">KT9+1</f>
        <v>45391</v>
      </c>
      <c r="KV9" s="11">
        <f t="shared" ref="KV9" si="345">KU9+1</f>
        <v>45392</v>
      </c>
      <c r="KW9" s="11">
        <f t="shared" ref="KW9" si="346">KV9+1</f>
        <v>45393</v>
      </c>
      <c r="KX9" s="11">
        <f t="shared" ref="KX9" si="347">KW9+1</f>
        <v>45394</v>
      </c>
      <c r="KY9" s="11">
        <f t="shared" ref="KY9" si="348">KX9+1</f>
        <v>45395</v>
      </c>
      <c r="KZ9" s="11">
        <f t="shared" ref="KZ9" si="349">KY9+1</f>
        <v>45396</v>
      </c>
      <c r="LA9" s="14">
        <f t="shared" ref="LA9" si="350">KZ9+1</f>
        <v>45397</v>
      </c>
      <c r="LB9" s="11">
        <f t="shared" ref="LB9" si="351">LA9+1</f>
        <v>45398</v>
      </c>
      <c r="LC9" s="11">
        <f t="shared" ref="LC9" si="352">LB9+1</f>
        <v>45399</v>
      </c>
      <c r="LD9" s="11">
        <f t="shared" ref="LD9" si="353">LC9+1</f>
        <v>45400</v>
      </c>
      <c r="LE9" s="11">
        <f t="shared" ref="LE9" si="354">LD9+1</f>
        <v>45401</v>
      </c>
      <c r="LF9" s="11">
        <f t="shared" ref="LF9" si="355">LE9+1</f>
        <v>45402</v>
      </c>
      <c r="LG9" s="11">
        <f t="shared" ref="LG9" si="356">LF9+1</f>
        <v>45403</v>
      </c>
      <c r="LH9" s="14">
        <f t="shared" ref="LH9" si="357">LG9+1</f>
        <v>45404</v>
      </c>
      <c r="LI9" s="11">
        <f t="shared" ref="LI9" si="358">LH9+1</f>
        <v>45405</v>
      </c>
      <c r="LJ9" s="11">
        <f t="shared" ref="LJ9" si="359">LI9+1</f>
        <v>45406</v>
      </c>
      <c r="LK9" s="11">
        <f t="shared" ref="LK9" si="360">LJ9+1</f>
        <v>45407</v>
      </c>
      <c r="LL9" s="11">
        <f t="shared" ref="LL9" si="361">LK9+1</f>
        <v>45408</v>
      </c>
      <c r="LM9" s="11">
        <f t="shared" ref="LM9" si="362">LL9+1</f>
        <v>45409</v>
      </c>
      <c r="LN9" s="11">
        <f t="shared" ref="LN9" si="363">LM9+1</f>
        <v>45410</v>
      </c>
      <c r="LO9" s="14">
        <f t="shared" ref="LO9" si="364">LN9+1</f>
        <v>45411</v>
      </c>
      <c r="LP9" s="11">
        <f t="shared" ref="LP9" si="365">LO9+1</f>
        <v>45412</v>
      </c>
      <c r="LQ9" s="11">
        <f t="shared" ref="LQ9" si="366">LP9+1</f>
        <v>45413</v>
      </c>
      <c r="LR9" s="11">
        <f t="shared" ref="LR9" si="367">LQ9+1</f>
        <v>45414</v>
      </c>
      <c r="LS9" s="11">
        <f t="shared" ref="LS9" si="368">LR9+1</f>
        <v>45415</v>
      </c>
      <c r="LT9" s="11">
        <f t="shared" ref="LT9" si="369">LS9+1</f>
        <v>45416</v>
      </c>
      <c r="LU9" s="12">
        <f t="shared" ref="LU9" si="370">LT9+1</f>
        <v>45417</v>
      </c>
      <c r="LV9" s="14">
        <f t="shared" ref="LV9" si="371">LU9+1</f>
        <v>45418</v>
      </c>
      <c r="LW9" s="11">
        <f t="shared" ref="LW9" si="372">LV9+1</f>
        <v>45419</v>
      </c>
      <c r="LX9" s="11">
        <f t="shared" ref="LX9" si="373">LW9+1</f>
        <v>45420</v>
      </c>
      <c r="LY9" s="11">
        <f t="shared" ref="LY9" si="374">LX9+1</f>
        <v>45421</v>
      </c>
      <c r="LZ9" s="11">
        <f t="shared" ref="LZ9" si="375">LY9+1</f>
        <v>45422</v>
      </c>
      <c r="MA9" s="11">
        <f t="shared" ref="MA9" si="376">LZ9+1</f>
        <v>45423</v>
      </c>
      <c r="MB9" s="12">
        <f t="shared" ref="MB9" si="377">MA9+1</f>
        <v>45424</v>
      </c>
      <c r="MC9" s="14">
        <f t="shared" ref="MC9" si="378">MB9+1</f>
        <v>45425</v>
      </c>
      <c r="MD9" s="11">
        <f t="shared" ref="MD9" si="379">MC9+1</f>
        <v>45426</v>
      </c>
      <c r="ME9" s="11">
        <f t="shared" ref="ME9" si="380">MD9+1</f>
        <v>45427</v>
      </c>
      <c r="MF9" s="11">
        <f t="shared" ref="MF9" si="381">ME9+1</f>
        <v>45428</v>
      </c>
      <c r="MG9" s="11">
        <f t="shared" ref="MG9" si="382">MF9+1</f>
        <v>45429</v>
      </c>
      <c r="MH9" s="11">
        <f t="shared" ref="MH9" si="383">MG9+1</f>
        <v>45430</v>
      </c>
      <c r="MI9" s="12">
        <f t="shared" ref="MI9" si="384">MH9+1</f>
        <v>45431</v>
      </c>
      <c r="MJ9" s="14">
        <f t="shared" ref="MJ9" si="385">MI9+1</f>
        <v>45432</v>
      </c>
      <c r="MK9" s="11">
        <f t="shared" ref="MK9" si="386">MJ9+1</f>
        <v>45433</v>
      </c>
      <c r="ML9" s="11">
        <f t="shared" ref="ML9" si="387">MK9+1</f>
        <v>45434</v>
      </c>
      <c r="MM9" s="11">
        <f t="shared" ref="MM9" si="388">ML9+1</f>
        <v>45435</v>
      </c>
      <c r="MN9" s="11">
        <f t="shared" ref="MN9" si="389">MM9+1</f>
        <v>45436</v>
      </c>
      <c r="MO9" s="11">
        <f t="shared" ref="MO9" si="390">MN9+1</f>
        <v>45437</v>
      </c>
      <c r="MP9" s="12">
        <f t="shared" ref="MP9" si="391">MO9+1</f>
        <v>45438</v>
      </c>
      <c r="MQ9" s="14">
        <f t="shared" ref="MQ9" si="392">MP9+1</f>
        <v>45439</v>
      </c>
      <c r="MR9" s="11">
        <f t="shared" ref="MR9" si="393">MQ9+1</f>
        <v>45440</v>
      </c>
      <c r="MS9" s="11">
        <f t="shared" ref="MS9" si="394">MR9+1</f>
        <v>45441</v>
      </c>
      <c r="MT9" s="11">
        <f t="shared" ref="MT9" si="395">MS9+1</f>
        <v>45442</v>
      </c>
      <c r="MU9" s="11">
        <f t="shared" ref="MU9" si="396">MT9+1</f>
        <v>45443</v>
      </c>
      <c r="MV9" s="11">
        <f t="shared" ref="MV9" si="397">MU9+1</f>
        <v>45444</v>
      </c>
      <c r="MW9" s="12">
        <f t="shared" ref="MW9" si="398">MV9+1</f>
        <v>45445</v>
      </c>
      <c r="MX9" s="14">
        <f t="shared" ref="MX9" si="399">MW9+1</f>
        <v>45446</v>
      </c>
      <c r="MY9" s="11">
        <f t="shared" ref="MY9" si="400">MX9+1</f>
        <v>45447</v>
      </c>
      <c r="MZ9" s="11">
        <f t="shared" ref="MZ9" si="401">MY9+1</f>
        <v>45448</v>
      </c>
      <c r="NA9" s="11">
        <f t="shared" ref="NA9" si="402">MZ9+1</f>
        <v>45449</v>
      </c>
      <c r="NB9" s="11">
        <f t="shared" ref="NB9" si="403">NA9+1</f>
        <v>45450</v>
      </c>
      <c r="NC9" s="11">
        <f t="shared" ref="NC9" si="404">NB9+1</f>
        <v>45451</v>
      </c>
      <c r="ND9" s="11">
        <f t="shared" ref="ND9" si="405">NC9+1</f>
        <v>45452</v>
      </c>
      <c r="NE9" s="14">
        <f t="shared" ref="NE9" si="406">ND9+1</f>
        <v>45453</v>
      </c>
      <c r="NF9" s="11">
        <f t="shared" ref="NF9" si="407">NE9+1</f>
        <v>45454</v>
      </c>
      <c r="NG9" s="11">
        <f t="shared" ref="NG9" si="408">NF9+1</f>
        <v>45455</v>
      </c>
      <c r="NH9" s="11">
        <f t="shared" ref="NH9" si="409">NG9+1</f>
        <v>45456</v>
      </c>
      <c r="NI9" s="11">
        <f t="shared" ref="NI9" si="410">NH9+1</f>
        <v>45457</v>
      </c>
      <c r="NJ9" s="11">
        <f t="shared" ref="NJ9" si="411">NI9+1</f>
        <v>45458</v>
      </c>
      <c r="NK9" s="11">
        <f t="shared" ref="NK9" si="412">NJ9+1</f>
        <v>45459</v>
      </c>
      <c r="NL9" s="14">
        <f t="shared" ref="NL9" si="413">NK9+1</f>
        <v>45460</v>
      </c>
      <c r="NM9" s="11">
        <f t="shared" ref="NM9" si="414">NL9+1</f>
        <v>45461</v>
      </c>
      <c r="NN9" s="11">
        <f t="shared" ref="NN9" si="415">NM9+1</f>
        <v>45462</v>
      </c>
      <c r="NO9" s="11">
        <f t="shared" ref="NO9" si="416">NN9+1</f>
        <v>45463</v>
      </c>
      <c r="NP9" s="11">
        <f t="shared" ref="NP9" si="417">NO9+1</f>
        <v>45464</v>
      </c>
      <c r="NQ9" s="11">
        <f t="shared" ref="NQ9" si="418">NP9+1</f>
        <v>45465</v>
      </c>
      <c r="NR9" s="11">
        <f t="shared" ref="NR9" si="419">NQ9+1</f>
        <v>45466</v>
      </c>
      <c r="NS9" s="14">
        <f t="shared" ref="NS9" si="420">NR9+1</f>
        <v>45467</v>
      </c>
      <c r="NT9" s="11">
        <f t="shared" ref="NT9" si="421">NS9+1</f>
        <v>45468</v>
      </c>
      <c r="NU9" s="11">
        <f t="shared" ref="NU9" si="422">NT9+1</f>
        <v>45469</v>
      </c>
      <c r="NV9" s="11">
        <f t="shared" ref="NV9" si="423">NU9+1</f>
        <v>45470</v>
      </c>
      <c r="NW9" s="11">
        <f t="shared" ref="NW9" si="424">NV9+1</f>
        <v>45471</v>
      </c>
      <c r="NX9" s="11">
        <f t="shared" ref="NX9" si="425">NW9+1</f>
        <v>45472</v>
      </c>
      <c r="NY9" s="11">
        <f t="shared" ref="NY9" si="426">NX9+1</f>
        <v>45473</v>
      </c>
    </row>
    <row r="10" spans="1:389" s="6" customFormat="1" ht="48" customHeight="1" x14ac:dyDescent="0.25">
      <c r="B10" s="58" t="s">
        <v>1</v>
      </c>
      <c r="C10" s="59" t="s">
        <v>38</v>
      </c>
      <c r="D10" s="59" t="s">
        <v>7</v>
      </c>
      <c r="E10" s="59" t="s">
        <v>0</v>
      </c>
      <c r="F10" s="59" t="s">
        <v>8</v>
      </c>
      <c r="G10" s="59" t="s">
        <v>17</v>
      </c>
      <c r="H10" s="59" t="s">
        <v>9</v>
      </c>
      <c r="I10" s="39" t="s">
        <v>41</v>
      </c>
      <c r="J10" s="37" t="s">
        <v>10</v>
      </c>
      <c r="K10" s="38" t="s">
        <v>11</v>
      </c>
      <c r="L10" s="45" t="s">
        <v>42</v>
      </c>
      <c r="M10" s="42" t="s">
        <v>39</v>
      </c>
      <c r="N10" s="3" t="s">
        <v>66</v>
      </c>
      <c r="O10" s="61" t="s">
        <v>67</v>
      </c>
      <c r="P10" s="48" t="s">
        <v>12</v>
      </c>
      <c r="Q10" s="48" t="s">
        <v>44</v>
      </c>
      <c r="R10" s="21"/>
      <c r="S10" s="15" t="str">
        <f>PROPER(TEXT(S9,"ddd"))</f>
        <v>Lun</v>
      </c>
      <c r="T10" s="15" t="str">
        <f t="shared" ref="T10:CE10" si="427">PROPER(TEXT(T9,"ddd"))</f>
        <v>Mar</v>
      </c>
      <c r="U10" s="15" t="str">
        <f t="shared" si="427"/>
        <v>Mié</v>
      </c>
      <c r="V10" s="15" t="str">
        <f t="shared" si="427"/>
        <v>Jue</v>
      </c>
      <c r="W10" s="15" t="str">
        <f t="shared" si="427"/>
        <v>Vie</v>
      </c>
      <c r="X10" s="15" t="str">
        <f t="shared" si="427"/>
        <v>Sáb</v>
      </c>
      <c r="Y10" s="16" t="str">
        <f t="shared" si="427"/>
        <v>Dom</v>
      </c>
      <c r="Z10" s="17" t="str">
        <f t="shared" si="427"/>
        <v>Lun</v>
      </c>
      <c r="AA10" s="15" t="str">
        <f t="shared" si="427"/>
        <v>Mar</v>
      </c>
      <c r="AB10" s="15" t="str">
        <f t="shared" si="427"/>
        <v>Mié</v>
      </c>
      <c r="AC10" s="15" t="str">
        <f t="shared" si="427"/>
        <v>Jue</v>
      </c>
      <c r="AD10" s="15" t="str">
        <f t="shared" si="427"/>
        <v>Vie</v>
      </c>
      <c r="AE10" s="15" t="str">
        <f t="shared" si="427"/>
        <v>Sáb</v>
      </c>
      <c r="AF10" s="16" t="str">
        <f t="shared" si="427"/>
        <v>Dom</v>
      </c>
      <c r="AG10" s="18" t="str">
        <f t="shared" si="427"/>
        <v>Lun</v>
      </c>
      <c r="AH10" s="15" t="str">
        <f t="shared" si="427"/>
        <v>Mar</v>
      </c>
      <c r="AI10" s="15" t="str">
        <f t="shared" si="427"/>
        <v>Mié</v>
      </c>
      <c r="AJ10" s="15" t="str">
        <f t="shared" si="427"/>
        <v>Jue</v>
      </c>
      <c r="AK10" s="15" t="str">
        <f t="shared" si="427"/>
        <v>Vie</v>
      </c>
      <c r="AL10" s="15" t="str">
        <f t="shared" si="427"/>
        <v>Sáb</v>
      </c>
      <c r="AM10" s="16" t="str">
        <f t="shared" si="427"/>
        <v>Dom</v>
      </c>
      <c r="AN10" s="18" t="str">
        <f t="shared" si="427"/>
        <v>Lun</v>
      </c>
      <c r="AO10" s="15" t="str">
        <f t="shared" si="427"/>
        <v>Mar</v>
      </c>
      <c r="AP10" s="15" t="str">
        <f t="shared" si="427"/>
        <v>Mié</v>
      </c>
      <c r="AQ10" s="15" t="str">
        <f t="shared" si="427"/>
        <v>Jue</v>
      </c>
      <c r="AR10" s="15" t="str">
        <f t="shared" si="427"/>
        <v>Vie</v>
      </c>
      <c r="AS10" s="15" t="str">
        <f t="shared" si="427"/>
        <v>Sáb</v>
      </c>
      <c r="AT10" s="16" t="str">
        <f t="shared" si="427"/>
        <v>Dom</v>
      </c>
      <c r="AU10" s="18" t="str">
        <f t="shared" si="427"/>
        <v>Lun</v>
      </c>
      <c r="AV10" s="15" t="str">
        <f t="shared" si="427"/>
        <v>Mar</v>
      </c>
      <c r="AW10" s="15" t="str">
        <f t="shared" si="427"/>
        <v>Mié</v>
      </c>
      <c r="AX10" s="15" t="str">
        <f t="shared" si="427"/>
        <v>Jue</v>
      </c>
      <c r="AY10" s="15" t="str">
        <f t="shared" si="427"/>
        <v>Vie</v>
      </c>
      <c r="AZ10" s="15" t="str">
        <f t="shared" si="427"/>
        <v>Sáb</v>
      </c>
      <c r="BA10" s="16" t="str">
        <f t="shared" si="427"/>
        <v>Dom</v>
      </c>
      <c r="BB10" s="18" t="str">
        <f t="shared" si="427"/>
        <v>Lun</v>
      </c>
      <c r="BC10" s="15" t="str">
        <f t="shared" si="427"/>
        <v>Mar</v>
      </c>
      <c r="BD10" s="15" t="str">
        <f t="shared" si="427"/>
        <v>Mié</v>
      </c>
      <c r="BE10" s="15" t="str">
        <f t="shared" si="427"/>
        <v>Jue</v>
      </c>
      <c r="BF10" s="15" t="str">
        <f t="shared" si="427"/>
        <v>Vie</v>
      </c>
      <c r="BG10" s="15" t="str">
        <f t="shared" si="427"/>
        <v>Sáb</v>
      </c>
      <c r="BH10" s="16" t="str">
        <f t="shared" si="427"/>
        <v>Dom</v>
      </c>
      <c r="BI10" s="18" t="str">
        <f t="shared" si="427"/>
        <v>Lun</v>
      </c>
      <c r="BJ10" s="15" t="str">
        <f t="shared" si="427"/>
        <v>Mar</v>
      </c>
      <c r="BK10" s="15" t="str">
        <f t="shared" si="427"/>
        <v>Mié</v>
      </c>
      <c r="BL10" s="15" t="str">
        <f t="shared" si="427"/>
        <v>Jue</v>
      </c>
      <c r="BM10" s="15" t="str">
        <f t="shared" si="427"/>
        <v>Vie</v>
      </c>
      <c r="BN10" s="15" t="str">
        <f t="shared" si="427"/>
        <v>Sáb</v>
      </c>
      <c r="BO10" s="16" t="str">
        <f t="shared" si="427"/>
        <v>Dom</v>
      </c>
      <c r="BP10" s="18" t="str">
        <f t="shared" si="427"/>
        <v>Lun</v>
      </c>
      <c r="BQ10" s="15" t="str">
        <f t="shared" si="427"/>
        <v>Mar</v>
      </c>
      <c r="BR10" s="15" t="str">
        <f t="shared" si="427"/>
        <v>Mié</v>
      </c>
      <c r="BS10" s="15" t="str">
        <f t="shared" si="427"/>
        <v>Jue</v>
      </c>
      <c r="BT10" s="15" t="str">
        <f t="shared" si="427"/>
        <v>Vie</v>
      </c>
      <c r="BU10" s="15" t="str">
        <f t="shared" si="427"/>
        <v>Sáb</v>
      </c>
      <c r="BV10" s="16" t="str">
        <f t="shared" si="427"/>
        <v>Dom</v>
      </c>
      <c r="BW10" s="18" t="str">
        <f t="shared" si="427"/>
        <v>Lun</v>
      </c>
      <c r="BX10" s="15" t="str">
        <f t="shared" si="427"/>
        <v>Mar</v>
      </c>
      <c r="BY10" s="15" t="str">
        <f t="shared" si="427"/>
        <v>Mié</v>
      </c>
      <c r="BZ10" s="15" t="str">
        <f t="shared" si="427"/>
        <v>Jue</v>
      </c>
      <c r="CA10" s="15" t="str">
        <f t="shared" si="427"/>
        <v>Vie</v>
      </c>
      <c r="CB10" s="15" t="str">
        <f t="shared" si="427"/>
        <v>Sáb</v>
      </c>
      <c r="CC10" s="16" t="str">
        <f t="shared" si="427"/>
        <v>Dom</v>
      </c>
      <c r="CD10" s="18" t="str">
        <f t="shared" si="427"/>
        <v>Lun</v>
      </c>
      <c r="CE10" s="15" t="str">
        <f t="shared" si="427"/>
        <v>Mar</v>
      </c>
      <c r="CF10" s="15" t="str">
        <f t="shared" ref="CF10:CL10" si="428">PROPER(TEXT(CF9,"ddd"))</f>
        <v>Mié</v>
      </c>
      <c r="CG10" s="15" t="str">
        <f t="shared" si="428"/>
        <v>Jue</v>
      </c>
      <c r="CH10" s="15" t="str">
        <f t="shared" si="428"/>
        <v>Vie</v>
      </c>
      <c r="CI10" s="15" t="str">
        <f t="shared" si="428"/>
        <v>Sáb</v>
      </c>
      <c r="CJ10" s="15" t="str">
        <f t="shared" si="428"/>
        <v>Dom</v>
      </c>
      <c r="CK10" s="18" t="str">
        <f t="shared" si="428"/>
        <v>Lun</v>
      </c>
      <c r="CL10" s="15" t="str">
        <f t="shared" si="428"/>
        <v>Mar</v>
      </c>
      <c r="CM10" s="15" t="str">
        <f t="shared" ref="CM10:EX10" si="429">PROPER(TEXT(CM9,"ddd"))</f>
        <v>Mié</v>
      </c>
      <c r="CN10" s="15" t="str">
        <f t="shared" si="429"/>
        <v>Jue</v>
      </c>
      <c r="CO10" s="15" t="str">
        <f t="shared" si="429"/>
        <v>Vie</v>
      </c>
      <c r="CP10" s="15" t="str">
        <f t="shared" si="429"/>
        <v>Sáb</v>
      </c>
      <c r="CQ10" s="15" t="str">
        <f t="shared" si="429"/>
        <v>Dom</v>
      </c>
      <c r="CR10" s="18" t="str">
        <f t="shared" si="429"/>
        <v>Lun</v>
      </c>
      <c r="CS10" s="15" t="str">
        <f t="shared" si="429"/>
        <v>Mar</v>
      </c>
      <c r="CT10" s="15" t="str">
        <f t="shared" si="429"/>
        <v>Mié</v>
      </c>
      <c r="CU10" s="15" t="str">
        <f t="shared" si="429"/>
        <v>Jue</v>
      </c>
      <c r="CV10" s="15" t="str">
        <f t="shared" si="429"/>
        <v>Vie</v>
      </c>
      <c r="CW10" s="15" t="str">
        <f t="shared" si="429"/>
        <v>Sáb</v>
      </c>
      <c r="CX10" s="15" t="str">
        <f t="shared" si="429"/>
        <v>Dom</v>
      </c>
      <c r="CY10" s="18" t="str">
        <f t="shared" si="429"/>
        <v>Lun</v>
      </c>
      <c r="CZ10" s="15" t="str">
        <f t="shared" si="429"/>
        <v>Mar</v>
      </c>
      <c r="DA10" s="15" t="str">
        <f t="shared" si="429"/>
        <v>Mié</v>
      </c>
      <c r="DB10" s="15" t="str">
        <f t="shared" si="429"/>
        <v>Jue</v>
      </c>
      <c r="DC10" s="15" t="str">
        <f t="shared" si="429"/>
        <v>Vie</v>
      </c>
      <c r="DD10" s="15" t="str">
        <f t="shared" si="429"/>
        <v>Sáb</v>
      </c>
      <c r="DE10" s="15" t="str">
        <f t="shared" si="429"/>
        <v>Dom</v>
      </c>
      <c r="DF10" s="18" t="str">
        <f t="shared" si="429"/>
        <v>Lun</v>
      </c>
      <c r="DG10" s="15" t="str">
        <f t="shared" si="429"/>
        <v>Mar</v>
      </c>
      <c r="DH10" s="15" t="str">
        <f t="shared" si="429"/>
        <v>Mié</v>
      </c>
      <c r="DI10" s="15" t="str">
        <f t="shared" si="429"/>
        <v>Jue</v>
      </c>
      <c r="DJ10" s="15" t="str">
        <f t="shared" si="429"/>
        <v>Vie</v>
      </c>
      <c r="DK10" s="15" t="str">
        <f t="shared" si="429"/>
        <v>Sáb</v>
      </c>
      <c r="DL10" s="15" t="str">
        <f t="shared" si="429"/>
        <v>Dom</v>
      </c>
      <c r="DM10" s="18" t="str">
        <f t="shared" si="429"/>
        <v>Lun</v>
      </c>
      <c r="DN10" s="15" t="str">
        <f t="shared" si="429"/>
        <v>Mar</v>
      </c>
      <c r="DO10" s="15" t="str">
        <f t="shared" si="429"/>
        <v>Mié</v>
      </c>
      <c r="DP10" s="15" t="str">
        <f t="shared" si="429"/>
        <v>Jue</v>
      </c>
      <c r="DQ10" s="15" t="str">
        <f t="shared" si="429"/>
        <v>Vie</v>
      </c>
      <c r="DR10" s="15" t="str">
        <f t="shared" si="429"/>
        <v>Sáb</v>
      </c>
      <c r="DS10" s="16" t="str">
        <f t="shared" si="429"/>
        <v>Dom</v>
      </c>
      <c r="DT10" s="18" t="str">
        <f t="shared" si="429"/>
        <v>Lun</v>
      </c>
      <c r="DU10" s="15" t="str">
        <f t="shared" si="429"/>
        <v>Mar</v>
      </c>
      <c r="DV10" s="15" t="str">
        <f t="shared" si="429"/>
        <v>Mié</v>
      </c>
      <c r="DW10" s="15" t="str">
        <f t="shared" si="429"/>
        <v>Jue</v>
      </c>
      <c r="DX10" s="15" t="str">
        <f t="shared" si="429"/>
        <v>Vie</v>
      </c>
      <c r="DY10" s="15" t="str">
        <f t="shared" si="429"/>
        <v>Sáb</v>
      </c>
      <c r="DZ10" s="16" t="str">
        <f t="shared" si="429"/>
        <v>Dom</v>
      </c>
      <c r="EA10" s="18" t="str">
        <f t="shared" si="429"/>
        <v>Lun</v>
      </c>
      <c r="EB10" s="15" t="str">
        <f t="shared" si="429"/>
        <v>Mar</v>
      </c>
      <c r="EC10" s="15" t="str">
        <f t="shared" si="429"/>
        <v>Mié</v>
      </c>
      <c r="ED10" s="15" t="str">
        <f t="shared" si="429"/>
        <v>Jue</v>
      </c>
      <c r="EE10" s="15" t="str">
        <f t="shared" si="429"/>
        <v>Vie</v>
      </c>
      <c r="EF10" s="15" t="str">
        <f t="shared" si="429"/>
        <v>Sáb</v>
      </c>
      <c r="EG10" s="16" t="str">
        <f t="shared" si="429"/>
        <v>Dom</v>
      </c>
      <c r="EH10" s="18" t="str">
        <f t="shared" si="429"/>
        <v>Lun</v>
      </c>
      <c r="EI10" s="15" t="str">
        <f t="shared" si="429"/>
        <v>Mar</v>
      </c>
      <c r="EJ10" s="15" t="str">
        <f t="shared" si="429"/>
        <v>Mié</v>
      </c>
      <c r="EK10" s="15" t="str">
        <f t="shared" si="429"/>
        <v>Jue</v>
      </c>
      <c r="EL10" s="15" t="str">
        <f t="shared" si="429"/>
        <v>Vie</v>
      </c>
      <c r="EM10" s="15" t="str">
        <f t="shared" si="429"/>
        <v>Sáb</v>
      </c>
      <c r="EN10" s="16" t="str">
        <f t="shared" si="429"/>
        <v>Dom</v>
      </c>
      <c r="EO10" s="18" t="str">
        <f t="shared" si="429"/>
        <v>Lun</v>
      </c>
      <c r="EP10" s="15" t="str">
        <f t="shared" si="429"/>
        <v>Mar</v>
      </c>
      <c r="EQ10" s="15" t="str">
        <f t="shared" si="429"/>
        <v>Mié</v>
      </c>
      <c r="ER10" s="15" t="str">
        <f t="shared" si="429"/>
        <v>Jue</v>
      </c>
      <c r="ES10" s="15" t="str">
        <f t="shared" si="429"/>
        <v>Vie</v>
      </c>
      <c r="ET10" s="15" t="str">
        <f t="shared" si="429"/>
        <v>Sáb</v>
      </c>
      <c r="EU10" s="16" t="str">
        <f t="shared" si="429"/>
        <v>Dom</v>
      </c>
      <c r="EV10" s="18" t="str">
        <f t="shared" si="429"/>
        <v>Lun</v>
      </c>
      <c r="EW10" s="15" t="str">
        <f t="shared" si="429"/>
        <v>Mar</v>
      </c>
      <c r="EX10" s="15" t="str">
        <f t="shared" si="429"/>
        <v>Mié</v>
      </c>
      <c r="EY10" s="15" t="str">
        <f t="shared" ref="EY10:HJ10" si="430">PROPER(TEXT(EY9,"ddd"))</f>
        <v>Jue</v>
      </c>
      <c r="EZ10" s="15" t="str">
        <f t="shared" si="430"/>
        <v>Vie</v>
      </c>
      <c r="FA10" s="15" t="str">
        <f t="shared" si="430"/>
        <v>Sáb</v>
      </c>
      <c r="FB10" s="15" t="str">
        <f t="shared" si="430"/>
        <v>Dom</v>
      </c>
      <c r="FC10" s="18" t="str">
        <f t="shared" si="430"/>
        <v>Lun</v>
      </c>
      <c r="FD10" s="15" t="str">
        <f t="shared" si="430"/>
        <v>Mar</v>
      </c>
      <c r="FE10" s="15" t="str">
        <f t="shared" si="430"/>
        <v>Mié</v>
      </c>
      <c r="FF10" s="15" t="str">
        <f t="shared" si="430"/>
        <v>Jue</v>
      </c>
      <c r="FG10" s="15" t="str">
        <f t="shared" si="430"/>
        <v>Vie</v>
      </c>
      <c r="FH10" s="15" t="str">
        <f t="shared" si="430"/>
        <v>Sáb</v>
      </c>
      <c r="FI10" s="15" t="str">
        <f t="shared" si="430"/>
        <v>Dom</v>
      </c>
      <c r="FJ10" s="18" t="str">
        <f t="shared" si="430"/>
        <v>Lun</v>
      </c>
      <c r="FK10" s="15" t="str">
        <f t="shared" si="430"/>
        <v>Mar</v>
      </c>
      <c r="FL10" s="15" t="str">
        <f t="shared" si="430"/>
        <v>Mié</v>
      </c>
      <c r="FM10" s="15" t="str">
        <f t="shared" si="430"/>
        <v>Jue</v>
      </c>
      <c r="FN10" s="15" t="str">
        <f t="shared" si="430"/>
        <v>Vie</v>
      </c>
      <c r="FO10" s="15" t="str">
        <f t="shared" si="430"/>
        <v>Sáb</v>
      </c>
      <c r="FP10" s="15" t="str">
        <f t="shared" si="430"/>
        <v>Dom</v>
      </c>
      <c r="FQ10" s="18" t="str">
        <f t="shared" si="430"/>
        <v>Lun</v>
      </c>
      <c r="FR10" s="15" t="str">
        <f t="shared" si="430"/>
        <v>Mar</v>
      </c>
      <c r="FS10" s="15" t="str">
        <f t="shared" si="430"/>
        <v>Mié</v>
      </c>
      <c r="FT10" s="15" t="str">
        <f t="shared" si="430"/>
        <v>Jue</v>
      </c>
      <c r="FU10" s="15" t="str">
        <f t="shared" si="430"/>
        <v>Vie</v>
      </c>
      <c r="FV10" s="15" t="str">
        <f t="shared" si="430"/>
        <v>Sáb</v>
      </c>
      <c r="FW10" s="15" t="str">
        <f t="shared" si="430"/>
        <v>Dom</v>
      </c>
      <c r="FX10" s="18" t="str">
        <f t="shared" si="430"/>
        <v>Lun</v>
      </c>
      <c r="FY10" s="15" t="str">
        <f t="shared" si="430"/>
        <v>Mar</v>
      </c>
      <c r="FZ10" s="15" t="str">
        <f t="shared" si="430"/>
        <v>Mié</v>
      </c>
      <c r="GA10" s="15" t="str">
        <f t="shared" si="430"/>
        <v>Jue</v>
      </c>
      <c r="GB10" s="15" t="str">
        <f t="shared" si="430"/>
        <v>Vie</v>
      </c>
      <c r="GC10" s="15" t="str">
        <f t="shared" si="430"/>
        <v>Sáb</v>
      </c>
      <c r="GD10" s="15" t="str">
        <f t="shared" si="430"/>
        <v>Dom</v>
      </c>
      <c r="GE10" s="18" t="str">
        <f t="shared" si="430"/>
        <v>Lun</v>
      </c>
      <c r="GF10" s="15" t="str">
        <f t="shared" si="430"/>
        <v>Mar</v>
      </c>
      <c r="GG10" s="15" t="str">
        <f t="shared" si="430"/>
        <v>Mié</v>
      </c>
      <c r="GH10" s="15" t="str">
        <f t="shared" si="430"/>
        <v>Jue</v>
      </c>
      <c r="GI10" s="15" t="str">
        <f t="shared" si="430"/>
        <v>Vie</v>
      </c>
      <c r="GJ10" s="15" t="str">
        <f t="shared" si="430"/>
        <v>Sáb</v>
      </c>
      <c r="GK10" s="16" t="str">
        <f t="shared" si="430"/>
        <v>Dom</v>
      </c>
      <c r="GL10" s="18" t="str">
        <f t="shared" si="430"/>
        <v>Lun</v>
      </c>
      <c r="GM10" s="15" t="str">
        <f t="shared" si="430"/>
        <v>Mar</v>
      </c>
      <c r="GN10" s="15" t="str">
        <f t="shared" si="430"/>
        <v>Mié</v>
      </c>
      <c r="GO10" s="15" t="str">
        <f t="shared" si="430"/>
        <v>Jue</v>
      </c>
      <c r="GP10" s="15" t="str">
        <f t="shared" si="430"/>
        <v>Vie</v>
      </c>
      <c r="GQ10" s="15" t="str">
        <f t="shared" si="430"/>
        <v>Sáb</v>
      </c>
      <c r="GR10" s="16" t="str">
        <f t="shared" si="430"/>
        <v>Dom</v>
      </c>
      <c r="GS10" s="18" t="str">
        <f t="shared" si="430"/>
        <v>Lun</v>
      </c>
      <c r="GT10" s="15" t="str">
        <f t="shared" si="430"/>
        <v>Mar</v>
      </c>
      <c r="GU10" s="15" t="str">
        <f t="shared" si="430"/>
        <v>Mié</v>
      </c>
      <c r="GV10" s="15" t="str">
        <f t="shared" si="430"/>
        <v>Jue</v>
      </c>
      <c r="GW10" s="15" t="str">
        <f t="shared" si="430"/>
        <v>Vie</v>
      </c>
      <c r="GX10" s="15" t="str">
        <f t="shared" si="430"/>
        <v>Sáb</v>
      </c>
      <c r="GY10" s="16" t="str">
        <f t="shared" si="430"/>
        <v>Dom</v>
      </c>
      <c r="GZ10" s="18" t="str">
        <f t="shared" si="430"/>
        <v>Lun</v>
      </c>
      <c r="HA10" s="15" t="str">
        <f t="shared" si="430"/>
        <v>Mar</v>
      </c>
      <c r="HB10" s="15" t="str">
        <f t="shared" si="430"/>
        <v>Mié</v>
      </c>
      <c r="HC10" s="15" t="str">
        <f t="shared" si="430"/>
        <v>Jue</v>
      </c>
      <c r="HD10" s="15" t="str">
        <f t="shared" si="430"/>
        <v>Vie</v>
      </c>
      <c r="HE10" s="15" t="str">
        <f t="shared" si="430"/>
        <v>Sáb</v>
      </c>
      <c r="HF10" s="16" t="str">
        <f t="shared" si="430"/>
        <v>Dom</v>
      </c>
      <c r="HG10" s="18" t="str">
        <f t="shared" si="430"/>
        <v>Lun</v>
      </c>
      <c r="HH10" s="15" t="str">
        <f t="shared" si="430"/>
        <v>Mar</v>
      </c>
      <c r="HI10" s="15" t="str">
        <f t="shared" si="430"/>
        <v>Mié</v>
      </c>
      <c r="HJ10" s="15" t="str">
        <f t="shared" si="430"/>
        <v>Jue</v>
      </c>
      <c r="HK10" s="15" t="str">
        <f t="shared" ref="HK10:JV10" si="431">PROPER(TEXT(HK9,"ddd"))</f>
        <v>Vie</v>
      </c>
      <c r="HL10" s="15" t="str">
        <f t="shared" si="431"/>
        <v>Sáb</v>
      </c>
      <c r="HM10" s="16" t="str">
        <f t="shared" si="431"/>
        <v>Dom</v>
      </c>
      <c r="HN10" s="18" t="str">
        <f t="shared" si="431"/>
        <v>Lun</v>
      </c>
      <c r="HO10" s="15" t="str">
        <f t="shared" si="431"/>
        <v>Mar</v>
      </c>
      <c r="HP10" s="15" t="str">
        <f t="shared" si="431"/>
        <v>Mié</v>
      </c>
      <c r="HQ10" s="15" t="str">
        <f t="shared" si="431"/>
        <v>Jue</v>
      </c>
      <c r="HR10" s="15" t="str">
        <f t="shared" si="431"/>
        <v>Vie</v>
      </c>
      <c r="HS10" s="15" t="str">
        <f t="shared" si="431"/>
        <v>Sáb</v>
      </c>
      <c r="HT10" s="15" t="str">
        <f t="shared" si="431"/>
        <v>Dom</v>
      </c>
      <c r="HU10" s="18" t="str">
        <f t="shared" si="431"/>
        <v>Lun</v>
      </c>
      <c r="HV10" s="15" t="str">
        <f t="shared" si="431"/>
        <v>Mar</v>
      </c>
      <c r="HW10" s="15" t="str">
        <f t="shared" si="431"/>
        <v>Mié</v>
      </c>
      <c r="HX10" s="15" t="str">
        <f t="shared" si="431"/>
        <v>Jue</v>
      </c>
      <c r="HY10" s="15" t="str">
        <f t="shared" si="431"/>
        <v>Vie</v>
      </c>
      <c r="HZ10" s="15" t="str">
        <f t="shared" si="431"/>
        <v>Sáb</v>
      </c>
      <c r="IA10" s="15" t="str">
        <f t="shared" si="431"/>
        <v>Dom</v>
      </c>
      <c r="IB10" s="18" t="str">
        <f t="shared" si="431"/>
        <v>Lun</v>
      </c>
      <c r="IC10" s="15" t="str">
        <f t="shared" si="431"/>
        <v>Mar</v>
      </c>
      <c r="ID10" s="15" t="str">
        <f t="shared" si="431"/>
        <v>Mié</v>
      </c>
      <c r="IE10" s="15" t="str">
        <f t="shared" si="431"/>
        <v>Jue</v>
      </c>
      <c r="IF10" s="15" t="str">
        <f t="shared" si="431"/>
        <v>Vie</v>
      </c>
      <c r="IG10" s="15" t="str">
        <f t="shared" si="431"/>
        <v>Sáb</v>
      </c>
      <c r="IH10" s="15" t="str">
        <f t="shared" si="431"/>
        <v>Dom</v>
      </c>
      <c r="II10" s="18" t="str">
        <f t="shared" si="431"/>
        <v>Lun</v>
      </c>
      <c r="IJ10" s="15" t="str">
        <f t="shared" si="431"/>
        <v>Mar</v>
      </c>
      <c r="IK10" s="15" t="str">
        <f t="shared" si="431"/>
        <v>Mié</v>
      </c>
      <c r="IL10" s="15" t="str">
        <f t="shared" si="431"/>
        <v>Jue</v>
      </c>
      <c r="IM10" s="15" t="str">
        <f t="shared" si="431"/>
        <v>Vie</v>
      </c>
      <c r="IN10" s="15" t="str">
        <f t="shared" si="431"/>
        <v>Sáb</v>
      </c>
      <c r="IO10" s="15" t="str">
        <f t="shared" si="431"/>
        <v>Dom</v>
      </c>
      <c r="IP10" s="18" t="str">
        <f t="shared" si="431"/>
        <v>Lun</v>
      </c>
      <c r="IQ10" s="15" t="str">
        <f t="shared" si="431"/>
        <v>Mar</v>
      </c>
      <c r="IR10" s="15" t="str">
        <f t="shared" si="431"/>
        <v>Mié</v>
      </c>
      <c r="IS10" s="15" t="str">
        <f t="shared" si="431"/>
        <v>Jue</v>
      </c>
      <c r="IT10" s="15" t="str">
        <f t="shared" si="431"/>
        <v>Vie</v>
      </c>
      <c r="IU10" s="15" t="str">
        <f t="shared" si="431"/>
        <v>Sáb</v>
      </c>
      <c r="IV10" s="15" t="str">
        <f t="shared" si="431"/>
        <v>Dom</v>
      </c>
      <c r="IW10" s="18" t="str">
        <f t="shared" si="431"/>
        <v>Lun</v>
      </c>
      <c r="IX10" s="15" t="str">
        <f t="shared" si="431"/>
        <v>Mar</v>
      </c>
      <c r="IY10" s="15" t="str">
        <f t="shared" si="431"/>
        <v>Mié</v>
      </c>
      <c r="IZ10" s="15" t="str">
        <f t="shared" si="431"/>
        <v>Jue</v>
      </c>
      <c r="JA10" s="15" t="str">
        <f t="shared" si="431"/>
        <v>Vie</v>
      </c>
      <c r="JB10" s="15" t="str">
        <f t="shared" si="431"/>
        <v>Sáb</v>
      </c>
      <c r="JC10" s="16" t="str">
        <f t="shared" si="431"/>
        <v>Dom</v>
      </c>
      <c r="JD10" s="18" t="str">
        <f t="shared" si="431"/>
        <v>Lun</v>
      </c>
      <c r="JE10" s="15" t="str">
        <f t="shared" si="431"/>
        <v>Mar</v>
      </c>
      <c r="JF10" s="15" t="str">
        <f t="shared" si="431"/>
        <v>Mié</v>
      </c>
      <c r="JG10" s="15" t="str">
        <f t="shared" si="431"/>
        <v>Jue</v>
      </c>
      <c r="JH10" s="15" t="str">
        <f t="shared" si="431"/>
        <v>Vie</v>
      </c>
      <c r="JI10" s="15" t="str">
        <f t="shared" si="431"/>
        <v>Sáb</v>
      </c>
      <c r="JJ10" s="16" t="str">
        <f t="shared" si="431"/>
        <v>Dom</v>
      </c>
      <c r="JK10" s="18" t="str">
        <f t="shared" si="431"/>
        <v>Lun</v>
      </c>
      <c r="JL10" s="15" t="str">
        <f t="shared" si="431"/>
        <v>Mar</v>
      </c>
      <c r="JM10" s="15" t="str">
        <f t="shared" si="431"/>
        <v>Mié</v>
      </c>
      <c r="JN10" s="15" t="str">
        <f t="shared" si="431"/>
        <v>Jue</v>
      </c>
      <c r="JO10" s="15" t="str">
        <f t="shared" si="431"/>
        <v>Vie</v>
      </c>
      <c r="JP10" s="15" t="str">
        <f t="shared" si="431"/>
        <v>Sáb</v>
      </c>
      <c r="JQ10" s="16" t="str">
        <f t="shared" si="431"/>
        <v>Dom</v>
      </c>
      <c r="JR10" s="18" t="str">
        <f t="shared" si="431"/>
        <v>Lun</v>
      </c>
      <c r="JS10" s="15" t="str">
        <f t="shared" si="431"/>
        <v>Mar</v>
      </c>
      <c r="JT10" s="15" t="str">
        <f t="shared" si="431"/>
        <v>Mié</v>
      </c>
      <c r="JU10" s="15" t="str">
        <f t="shared" si="431"/>
        <v>Jue</v>
      </c>
      <c r="JV10" s="15" t="str">
        <f t="shared" si="431"/>
        <v>Vie</v>
      </c>
      <c r="JW10" s="15" t="str">
        <f t="shared" ref="JW10:MH10" si="432">PROPER(TEXT(JW9,"ddd"))</f>
        <v>Sáb</v>
      </c>
      <c r="JX10" s="16" t="str">
        <f t="shared" si="432"/>
        <v>Dom</v>
      </c>
      <c r="JY10" s="18" t="str">
        <f t="shared" si="432"/>
        <v>Lun</v>
      </c>
      <c r="JZ10" s="15" t="str">
        <f t="shared" si="432"/>
        <v>Mar</v>
      </c>
      <c r="KA10" s="15" t="str">
        <f t="shared" si="432"/>
        <v>Mié</v>
      </c>
      <c r="KB10" s="15" t="str">
        <f t="shared" si="432"/>
        <v>Jue</v>
      </c>
      <c r="KC10" s="15" t="str">
        <f t="shared" si="432"/>
        <v>Vie</v>
      </c>
      <c r="KD10" s="15" t="str">
        <f t="shared" si="432"/>
        <v>Sáb</v>
      </c>
      <c r="KE10" s="16" t="str">
        <f t="shared" si="432"/>
        <v>Dom</v>
      </c>
      <c r="KF10" s="18" t="str">
        <f t="shared" si="432"/>
        <v>Lun</v>
      </c>
      <c r="KG10" s="15" t="str">
        <f t="shared" si="432"/>
        <v>Mar</v>
      </c>
      <c r="KH10" s="15" t="str">
        <f t="shared" si="432"/>
        <v>Mié</v>
      </c>
      <c r="KI10" s="15" t="str">
        <f t="shared" si="432"/>
        <v>Jue</v>
      </c>
      <c r="KJ10" s="15" t="str">
        <f t="shared" si="432"/>
        <v>Vie</v>
      </c>
      <c r="KK10" s="15" t="str">
        <f t="shared" si="432"/>
        <v>Sáb</v>
      </c>
      <c r="KL10" s="15" t="str">
        <f t="shared" si="432"/>
        <v>Dom</v>
      </c>
      <c r="KM10" s="18" t="str">
        <f t="shared" si="432"/>
        <v>Lun</v>
      </c>
      <c r="KN10" s="15" t="str">
        <f t="shared" si="432"/>
        <v>Mar</v>
      </c>
      <c r="KO10" s="15" t="str">
        <f t="shared" si="432"/>
        <v>Mié</v>
      </c>
      <c r="KP10" s="15" t="str">
        <f t="shared" si="432"/>
        <v>Jue</v>
      </c>
      <c r="KQ10" s="15" t="str">
        <f t="shared" si="432"/>
        <v>Vie</v>
      </c>
      <c r="KR10" s="15" t="str">
        <f t="shared" si="432"/>
        <v>Sáb</v>
      </c>
      <c r="KS10" s="15" t="str">
        <f t="shared" si="432"/>
        <v>Dom</v>
      </c>
      <c r="KT10" s="18" t="str">
        <f t="shared" si="432"/>
        <v>Lun</v>
      </c>
      <c r="KU10" s="15" t="str">
        <f t="shared" si="432"/>
        <v>Mar</v>
      </c>
      <c r="KV10" s="15" t="str">
        <f t="shared" si="432"/>
        <v>Mié</v>
      </c>
      <c r="KW10" s="15" t="str">
        <f t="shared" si="432"/>
        <v>Jue</v>
      </c>
      <c r="KX10" s="15" t="str">
        <f t="shared" si="432"/>
        <v>Vie</v>
      </c>
      <c r="KY10" s="15" t="str">
        <f t="shared" si="432"/>
        <v>Sáb</v>
      </c>
      <c r="KZ10" s="15" t="str">
        <f t="shared" si="432"/>
        <v>Dom</v>
      </c>
      <c r="LA10" s="18" t="str">
        <f t="shared" si="432"/>
        <v>Lun</v>
      </c>
      <c r="LB10" s="15" t="str">
        <f t="shared" si="432"/>
        <v>Mar</v>
      </c>
      <c r="LC10" s="15" t="str">
        <f t="shared" si="432"/>
        <v>Mié</v>
      </c>
      <c r="LD10" s="15" t="str">
        <f t="shared" si="432"/>
        <v>Jue</v>
      </c>
      <c r="LE10" s="15" t="str">
        <f t="shared" si="432"/>
        <v>Vie</v>
      </c>
      <c r="LF10" s="15" t="str">
        <f t="shared" si="432"/>
        <v>Sáb</v>
      </c>
      <c r="LG10" s="15" t="str">
        <f t="shared" si="432"/>
        <v>Dom</v>
      </c>
      <c r="LH10" s="18" t="str">
        <f t="shared" si="432"/>
        <v>Lun</v>
      </c>
      <c r="LI10" s="15" t="str">
        <f t="shared" si="432"/>
        <v>Mar</v>
      </c>
      <c r="LJ10" s="15" t="str">
        <f t="shared" si="432"/>
        <v>Mié</v>
      </c>
      <c r="LK10" s="15" t="str">
        <f t="shared" si="432"/>
        <v>Jue</v>
      </c>
      <c r="LL10" s="15" t="str">
        <f t="shared" si="432"/>
        <v>Vie</v>
      </c>
      <c r="LM10" s="15" t="str">
        <f t="shared" si="432"/>
        <v>Sáb</v>
      </c>
      <c r="LN10" s="15" t="str">
        <f t="shared" si="432"/>
        <v>Dom</v>
      </c>
      <c r="LO10" s="18" t="str">
        <f t="shared" si="432"/>
        <v>Lun</v>
      </c>
      <c r="LP10" s="15" t="str">
        <f t="shared" si="432"/>
        <v>Mar</v>
      </c>
      <c r="LQ10" s="15" t="str">
        <f t="shared" si="432"/>
        <v>Mié</v>
      </c>
      <c r="LR10" s="15" t="str">
        <f t="shared" si="432"/>
        <v>Jue</v>
      </c>
      <c r="LS10" s="15" t="str">
        <f t="shared" si="432"/>
        <v>Vie</v>
      </c>
      <c r="LT10" s="15" t="str">
        <f t="shared" si="432"/>
        <v>Sáb</v>
      </c>
      <c r="LU10" s="16" t="str">
        <f t="shared" si="432"/>
        <v>Dom</v>
      </c>
      <c r="LV10" s="18" t="str">
        <f t="shared" si="432"/>
        <v>Lun</v>
      </c>
      <c r="LW10" s="15" t="str">
        <f t="shared" si="432"/>
        <v>Mar</v>
      </c>
      <c r="LX10" s="15" t="str">
        <f t="shared" si="432"/>
        <v>Mié</v>
      </c>
      <c r="LY10" s="15" t="str">
        <f t="shared" si="432"/>
        <v>Jue</v>
      </c>
      <c r="LZ10" s="15" t="str">
        <f t="shared" si="432"/>
        <v>Vie</v>
      </c>
      <c r="MA10" s="15" t="str">
        <f t="shared" si="432"/>
        <v>Sáb</v>
      </c>
      <c r="MB10" s="16" t="str">
        <f t="shared" si="432"/>
        <v>Dom</v>
      </c>
      <c r="MC10" s="18" t="str">
        <f t="shared" si="432"/>
        <v>Lun</v>
      </c>
      <c r="MD10" s="15" t="str">
        <f t="shared" si="432"/>
        <v>Mar</v>
      </c>
      <c r="ME10" s="15" t="str">
        <f t="shared" si="432"/>
        <v>Mié</v>
      </c>
      <c r="MF10" s="15" t="str">
        <f t="shared" si="432"/>
        <v>Jue</v>
      </c>
      <c r="MG10" s="15" t="str">
        <f t="shared" si="432"/>
        <v>Vie</v>
      </c>
      <c r="MH10" s="15" t="str">
        <f t="shared" si="432"/>
        <v>Sáb</v>
      </c>
      <c r="MI10" s="16" t="str">
        <f t="shared" ref="MI10:NY10" si="433">PROPER(TEXT(MI9,"ddd"))</f>
        <v>Dom</v>
      </c>
      <c r="MJ10" s="18" t="str">
        <f t="shared" si="433"/>
        <v>Lun</v>
      </c>
      <c r="MK10" s="15" t="str">
        <f t="shared" si="433"/>
        <v>Mar</v>
      </c>
      <c r="ML10" s="15" t="str">
        <f t="shared" si="433"/>
        <v>Mié</v>
      </c>
      <c r="MM10" s="15" t="str">
        <f t="shared" si="433"/>
        <v>Jue</v>
      </c>
      <c r="MN10" s="15" t="str">
        <f t="shared" si="433"/>
        <v>Vie</v>
      </c>
      <c r="MO10" s="15" t="str">
        <f t="shared" si="433"/>
        <v>Sáb</v>
      </c>
      <c r="MP10" s="16" t="str">
        <f t="shared" si="433"/>
        <v>Dom</v>
      </c>
      <c r="MQ10" s="18" t="str">
        <f t="shared" si="433"/>
        <v>Lun</v>
      </c>
      <c r="MR10" s="15" t="str">
        <f t="shared" si="433"/>
        <v>Mar</v>
      </c>
      <c r="MS10" s="15" t="str">
        <f t="shared" si="433"/>
        <v>Mié</v>
      </c>
      <c r="MT10" s="15" t="str">
        <f t="shared" si="433"/>
        <v>Jue</v>
      </c>
      <c r="MU10" s="15" t="str">
        <f t="shared" si="433"/>
        <v>Vie</v>
      </c>
      <c r="MV10" s="15" t="str">
        <f t="shared" si="433"/>
        <v>Sáb</v>
      </c>
      <c r="MW10" s="16" t="str">
        <f t="shared" si="433"/>
        <v>Dom</v>
      </c>
      <c r="MX10" s="18" t="str">
        <f t="shared" si="433"/>
        <v>Lun</v>
      </c>
      <c r="MY10" s="15" t="str">
        <f t="shared" si="433"/>
        <v>Mar</v>
      </c>
      <c r="MZ10" s="15" t="str">
        <f t="shared" si="433"/>
        <v>Mié</v>
      </c>
      <c r="NA10" s="15" t="str">
        <f t="shared" si="433"/>
        <v>Jue</v>
      </c>
      <c r="NB10" s="15" t="str">
        <f t="shared" si="433"/>
        <v>Vie</v>
      </c>
      <c r="NC10" s="15" t="str">
        <f t="shared" si="433"/>
        <v>Sáb</v>
      </c>
      <c r="ND10" s="15" t="str">
        <f t="shared" si="433"/>
        <v>Dom</v>
      </c>
      <c r="NE10" s="18" t="str">
        <f t="shared" si="433"/>
        <v>Lun</v>
      </c>
      <c r="NF10" s="15" t="str">
        <f t="shared" si="433"/>
        <v>Mar</v>
      </c>
      <c r="NG10" s="15" t="str">
        <f t="shared" si="433"/>
        <v>Mié</v>
      </c>
      <c r="NH10" s="15" t="str">
        <f t="shared" si="433"/>
        <v>Jue</v>
      </c>
      <c r="NI10" s="15" t="str">
        <f t="shared" si="433"/>
        <v>Vie</v>
      </c>
      <c r="NJ10" s="15" t="str">
        <f t="shared" si="433"/>
        <v>Sáb</v>
      </c>
      <c r="NK10" s="15" t="str">
        <f t="shared" si="433"/>
        <v>Dom</v>
      </c>
      <c r="NL10" s="18" t="str">
        <f t="shared" si="433"/>
        <v>Lun</v>
      </c>
      <c r="NM10" s="15" t="str">
        <f t="shared" si="433"/>
        <v>Mar</v>
      </c>
      <c r="NN10" s="15" t="str">
        <f t="shared" si="433"/>
        <v>Mié</v>
      </c>
      <c r="NO10" s="15" t="str">
        <f t="shared" si="433"/>
        <v>Jue</v>
      </c>
      <c r="NP10" s="15" t="str">
        <f t="shared" si="433"/>
        <v>Vie</v>
      </c>
      <c r="NQ10" s="15" t="str">
        <f t="shared" si="433"/>
        <v>Sáb</v>
      </c>
      <c r="NR10" s="15" t="str">
        <f t="shared" si="433"/>
        <v>Dom</v>
      </c>
      <c r="NS10" s="18" t="str">
        <f t="shared" si="433"/>
        <v>Lun</v>
      </c>
      <c r="NT10" s="15" t="str">
        <f t="shared" si="433"/>
        <v>Mar</v>
      </c>
      <c r="NU10" s="15" t="str">
        <f t="shared" si="433"/>
        <v>Mié</v>
      </c>
      <c r="NV10" s="15" t="str">
        <f t="shared" si="433"/>
        <v>Jue</v>
      </c>
      <c r="NW10" s="15" t="str">
        <f t="shared" si="433"/>
        <v>Vie</v>
      </c>
      <c r="NX10" s="15" t="str">
        <f t="shared" si="433"/>
        <v>Sáb</v>
      </c>
      <c r="NY10" s="15" t="str">
        <f t="shared" si="433"/>
        <v>Dom</v>
      </c>
    </row>
    <row r="11" spans="1:389" s="20" customFormat="1" ht="25.35" customHeight="1" x14ac:dyDescent="0.25">
      <c r="A11" s="19"/>
      <c r="B11" s="85" t="str">
        <f>IF(C11="","",ROW(A1))</f>
        <v/>
      </c>
      <c r="C11" s="35"/>
      <c r="D11" s="86" t="str">
        <f>IFERROR(VLOOKUP(C11,Tabla_Equipos[],2,FALSE),"")</f>
        <v/>
      </c>
      <c r="E11" s="47"/>
      <c r="F11" s="31"/>
      <c r="G11" s="28"/>
      <c r="H11" s="87" t="str">
        <f>IF(G11="","",IFERROR(VLOOKUP(G11,Tabla_Frecuencias[],2,FALSE),"Otra"))</f>
        <v/>
      </c>
      <c r="I11" s="88" t="str">
        <f t="array" ref="I11">IFERROR(SUM((($S$9:$NY$9&gt;=$F11)*(MOD($S$9:$NY$9-$F11,$G11)+1)=1)*1),"")</f>
        <v/>
      </c>
      <c r="J11" s="89" t="str">
        <f t="shared" ref="J11:L30" si="434">IF($I11="","",COUNTIF($S11:$NY11,J$10))</f>
        <v/>
      </c>
      <c r="K11" s="90" t="str">
        <f t="shared" si="434"/>
        <v/>
      </c>
      <c r="L11" s="91" t="str">
        <f t="shared" si="434"/>
        <v/>
      </c>
      <c r="M11" s="92" t="str">
        <f>IF($I11="","",I11-J11-L11)</f>
        <v/>
      </c>
      <c r="N11" s="93" t="str">
        <f>IFERROR(J11/(J11+L11),"")</f>
        <v/>
      </c>
      <c r="O11" s="93" t="str">
        <f>IFERROR(J11/(J11+K11),"")</f>
        <v/>
      </c>
      <c r="P11" s="94" t="str">
        <f t="array" ref="P11">IFERROR(INDEX($S$9:$NY$9,MATCH("P",S11:NY11,0)),IFERROR(INDEX($S$9:$NY$9,1,MATCH(J11+L11+1,($S$9:$NY$9&gt;=$F11)*(QUOTIENT($S$9:$NY$9-$F11,$G11)+1),0)),""))</f>
        <v/>
      </c>
      <c r="Q11" s="95" t="str">
        <f ca="1">IF(P11="","",IF(P11-TODAY()&lt;0,"",P11-TODAY()))</f>
        <v/>
      </c>
      <c r="R11" s="21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</row>
    <row r="12" spans="1:389" s="20" customFormat="1" ht="25.35" customHeight="1" x14ac:dyDescent="0.25">
      <c r="A12" s="19"/>
      <c r="B12" s="85" t="str">
        <f t="shared" ref="B12:B50" si="435">IF(C12="","",ROW(A2))</f>
        <v/>
      </c>
      <c r="C12" s="35"/>
      <c r="D12" s="86" t="str">
        <f>IFERROR(VLOOKUP(C12,Tabla_Equipos[],2,FALSE),"")</f>
        <v/>
      </c>
      <c r="E12" s="47"/>
      <c r="F12" s="31"/>
      <c r="G12" s="28"/>
      <c r="H12" s="87" t="str">
        <f>IF(G12="","",IFERROR(VLOOKUP(G12,Tabla_Frecuencias[],2,FALSE),"Otra"))</f>
        <v/>
      </c>
      <c r="I12" s="88" t="str">
        <f t="array" ref="I12">IFERROR(SUM((($S$9:$NY$9&gt;=$F12)*(MOD($S$9:$NY$9-$F12,$G12)+1)=1)*1),"")</f>
        <v/>
      </c>
      <c r="J12" s="89" t="str">
        <f t="shared" si="434"/>
        <v/>
      </c>
      <c r="K12" s="90" t="str">
        <f t="shared" si="434"/>
        <v/>
      </c>
      <c r="L12" s="91" t="str">
        <f t="shared" si="434"/>
        <v/>
      </c>
      <c r="M12" s="92" t="str">
        <f t="shared" ref="M12:M75" si="436">IF($I12="","",I12+COUNTIF($S12:$NY12,M$10)-J12-L12)</f>
        <v/>
      </c>
      <c r="N12" s="93" t="str">
        <f t="shared" ref="N12:N75" si="437">IFERROR(J12/(J12+L12),"")</f>
        <v/>
      </c>
      <c r="O12" s="93" t="str">
        <f t="shared" ref="O12:O75" si="438">IFERROR(J12/(J12+K12),"")</f>
        <v/>
      </c>
      <c r="P12" s="94" t="str">
        <f t="array" ref="P12">IFERROR(INDEX($S$9:$NY$9,MATCH("P",S12:NY12,0)),IFERROR(INDEX($S$9:$NY$9,1,MATCH(J12+L12+1,($S$9:$NY$9&gt;=$F12)*(QUOTIENT($S$9:$NY$9-$F12,$G12)+1),0)),""))</f>
        <v/>
      </c>
      <c r="Q12" s="95" t="str">
        <f t="shared" ref="Q12:Q75" ca="1" si="439">IF(P12="","",IF(P12-TODAY()&lt;0,"",P12-TODAY()))</f>
        <v/>
      </c>
      <c r="R12" s="21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  <c r="IU12" s="43"/>
      <c r="IV12" s="43"/>
      <c r="IW12" s="43"/>
      <c r="IX12" s="43"/>
      <c r="IY12" s="43"/>
      <c r="IZ12" s="43"/>
      <c r="JA12" s="43"/>
      <c r="JB12" s="43"/>
      <c r="JC12" s="43"/>
      <c r="JD12" s="43"/>
      <c r="JE12" s="43"/>
      <c r="JF12" s="43"/>
      <c r="JG12" s="43"/>
      <c r="JH12" s="43"/>
      <c r="JI12" s="43"/>
      <c r="JJ12" s="43"/>
      <c r="JK12" s="43"/>
      <c r="JL12" s="43"/>
      <c r="JM12" s="43"/>
      <c r="JN12" s="43"/>
      <c r="JO12" s="43"/>
      <c r="JP12" s="43"/>
      <c r="JQ12" s="43"/>
      <c r="JR12" s="43"/>
      <c r="JS12" s="43"/>
      <c r="JT12" s="43"/>
      <c r="JU12" s="43"/>
      <c r="JV12" s="43"/>
      <c r="JW12" s="43"/>
      <c r="JX12" s="43"/>
      <c r="JY12" s="43"/>
      <c r="JZ12" s="43"/>
      <c r="KA12" s="43"/>
      <c r="KB12" s="43"/>
      <c r="KC12" s="43"/>
      <c r="KD12" s="43"/>
      <c r="KE12" s="43"/>
      <c r="KF12" s="43"/>
      <c r="KG12" s="43"/>
      <c r="KH12" s="43"/>
      <c r="KI12" s="43"/>
      <c r="KJ12" s="43"/>
      <c r="KK12" s="43"/>
      <c r="KL12" s="43"/>
      <c r="KM12" s="43"/>
      <c r="KN12" s="43"/>
      <c r="KO12" s="43"/>
      <c r="KP12" s="43"/>
      <c r="KQ12" s="43"/>
      <c r="KR12" s="43"/>
      <c r="KS12" s="43"/>
      <c r="KT12" s="43"/>
      <c r="KU12" s="43"/>
      <c r="KV12" s="43"/>
      <c r="KW12" s="43"/>
      <c r="KX12" s="43"/>
      <c r="KY12" s="43"/>
      <c r="KZ12" s="43"/>
      <c r="LA12" s="43"/>
      <c r="LB12" s="43"/>
      <c r="LC12" s="43"/>
      <c r="LD12" s="43"/>
      <c r="LE12" s="43"/>
      <c r="LF12" s="43"/>
      <c r="LG12" s="43"/>
      <c r="LH12" s="43"/>
      <c r="LI12" s="43"/>
      <c r="LJ12" s="43"/>
      <c r="LK12" s="43"/>
      <c r="LL12" s="43"/>
      <c r="LM12" s="43"/>
      <c r="LN12" s="43"/>
      <c r="LO12" s="43"/>
      <c r="LP12" s="43"/>
      <c r="LQ12" s="43"/>
      <c r="LR12" s="43"/>
      <c r="LS12" s="43"/>
      <c r="LT12" s="43"/>
      <c r="LU12" s="43"/>
      <c r="LV12" s="43"/>
      <c r="LW12" s="43"/>
      <c r="LX12" s="43"/>
      <c r="LY12" s="43"/>
      <c r="LZ12" s="43"/>
      <c r="MA12" s="43"/>
      <c r="MB12" s="43"/>
      <c r="MC12" s="43"/>
      <c r="MD12" s="43"/>
      <c r="ME12" s="43"/>
      <c r="MF12" s="43"/>
      <c r="MG12" s="43"/>
      <c r="MH12" s="43"/>
      <c r="MI12" s="43"/>
      <c r="MJ12" s="43"/>
      <c r="MK12" s="43"/>
      <c r="ML12" s="43"/>
      <c r="MM12" s="43"/>
      <c r="MN12" s="43"/>
      <c r="MO12" s="43"/>
      <c r="MP12" s="43"/>
      <c r="MQ12" s="43"/>
      <c r="MR12" s="43"/>
      <c r="MS12" s="43"/>
      <c r="MT12" s="43"/>
      <c r="MU12" s="43"/>
      <c r="MV12" s="43"/>
      <c r="MW12" s="43"/>
      <c r="MX12" s="43"/>
      <c r="MY12" s="43"/>
      <c r="MZ12" s="43"/>
      <c r="NA12" s="43"/>
      <c r="NB12" s="43"/>
      <c r="NC12" s="43"/>
      <c r="ND12" s="43"/>
      <c r="NE12" s="43"/>
      <c r="NF12" s="43"/>
      <c r="NG12" s="43"/>
      <c r="NH12" s="43"/>
      <c r="NI12" s="43"/>
      <c r="NJ12" s="43"/>
      <c r="NK12" s="43"/>
      <c r="NL12" s="43"/>
      <c r="NM12" s="43"/>
      <c r="NN12" s="43"/>
      <c r="NO12" s="43"/>
      <c r="NP12" s="43"/>
      <c r="NQ12" s="43"/>
      <c r="NR12" s="43"/>
      <c r="NS12" s="43"/>
      <c r="NT12" s="43"/>
      <c r="NU12" s="43"/>
      <c r="NV12" s="43"/>
      <c r="NW12" s="43"/>
      <c r="NX12" s="43"/>
      <c r="NY12" s="43"/>
    </row>
    <row r="13" spans="1:389" s="20" customFormat="1" ht="25.35" customHeight="1" x14ac:dyDescent="0.25">
      <c r="A13" s="19"/>
      <c r="B13" s="85" t="str">
        <f t="shared" si="435"/>
        <v/>
      </c>
      <c r="C13" s="35"/>
      <c r="D13" s="86" t="str">
        <f>IFERROR(VLOOKUP(C13,Tabla_Equipos[],2,FALSE),"")</f>
        <v/>
      </c>
      <c r="E13" s="47"/>
      <c r="F13" s="31"/>
      <c r="G13" s="29"/>
      <c r="H13" s="87" t="str">
        <f>IF(G13="","",IFERROR(VLOOKUP(G13,Tabla_Frecuencias[],2,FALSE),"Otra"))</f>
        <v/>
      </c>
      <c r="I13" s="88" t="str">
        <f t="array" ref="I13">IFERROR(SUM((($S$9:$NY$9&gt;=$F13)*(MOD($S$9:$NY$9-$F13,$G13)+1)=1)*1),"")</f>
        <v/>
      </c>
      <c r="J13" s="89" t="str">
        <f t="shared" si="434"/>
        <v/>
      </c>
      <c r="K13" s="90" t="str">
        <f t="shared" si="434"/>
        <v/>
      </c>
      <c r="L13" s="91" t="str">
        <f t="shared" si="434"/>
        <v/>
      </c>
      <c r="M13" s="92" t="str">
        <f t="shared" si="436"/>
        <v/>
      </c>
      <c r="N13" s="93" t="str">
        <f t="shared" si="437"/>
        <v/>
      </c>
      <c r="O13" s="93" t="str">
        <f t="shared" si="438"/>
        <v/>
      </c>
      <c r="P13" s="94" t="str">
        <f t="array" ref="P13">IFERROR(INDEX($S$9:$NY$9,MATCH("P",S13:NY13,0)),IFERROR(INDEX($S$9:$NY$9,1,MATCH(J13+L13+1,($S$9:$NY$9&gt;=$F13)*(QUOTIENT($S$9:$NY$9-$F13,$G13)+1),0)),""))</f>
        <v/>
      </c>
      <c r="Q13" s="95" t="str">
        <f t="shared" ca="1" si="439"/>
        <v/>
      </c>
      <c r="R13" s="22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4"/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4"/>
      <c r="NQ13" s="44"/>
      <c r="NR13" s="44"/>
      <c r="NS13" s="44"/>
      <c r="NT13" s="44"/>
      <c r="NU13" s="44"/>
      <c r="NV13" s="44"/>
      <c r="NW13" s="44"/>
      <c r="NX13" s="44"/>
      <c r="NY13" s="44"/>
    </row>
    <row r="14" spans="1:389" s="20" customFormat="1" ht="25.35" customHeight="1" x14ac:dyDescent="0.25">
      <c r="A14" s="19"/>
      <c r="B14" s="85" t="str">
        <f t="shared" si="435"/>
        <v/>
      </c>
      <c r="C14" s="35"/>
      <c r="D14" s="86" t="str">
        <f>IFERROR(VLOOKUP(C14,Tabla_Equipos[],2,FALSE),"")</f>
        <v/>
      </c>
      <c r="E14" s="47"/>
      <c r="F14" s="31"/>
      <c r="G14" s="29"/>
      <c r="H14" s="87" t="str">
        <f>IF(G14="","",IFERROR(VLOOKUP(G14,Tabla_Frecuencias[],2,FALSE),"Otra"))</f>
        <v/>
      </c>
      <c r="I14" s="88" t="str">
        <f t="array" ref="I14">IFERROR(SUM((($S$9:$NY$9&gt;=$F14)*(MOD($S$9:$NY$9-$F14,$G14)+1)=1)*1),"")</f>
        <v/>
      </c>
      <c r="J14" s="89" t="str">
        <f t="shared" si="434"/>
        <v/>
      </c>
      <c r="K14" s="90" t="str">
        <f t="shared" si="434"/>
        <v/>
      </c>
      <c r="L14" s="91" t="str">
        <f t="shared" si="434"/>
        <v/>
      </c>
      <c r="M14" s="92" t="str">
        <f t="shared" si="436"/>
        <v/>
      </c>
      <c r="N14" s="93" t="str">
        <f t="shared" si="437"/>
        <v/>
      </c>
      <c r="O14" s="93" t="str">
        <f t="shared" si="438"/>
        <v/>
      </c>
      <c r="P14" s="94" t="str">
        <f t="array" ref="P14">IFERROR(INDEX($S$9:$NY$9,MATCH("P",S14:NY14,0)),IFERROR(INDEX($S$9:$NY$9,1,MATCH(J14+L14+1,($S$9:$NY$9&gt;=$F14)*(QUOTIENT($S$9:$NY$9-$F14,$G14)+1),0)),""))</f>
        <v/>
      </c>
      <c r="Q14" s="95" t="str">
        <f t="shared" ca="1" si="439"/>
        <v/>
      </c>
      <c r="R14" s="22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4"/>
      <c r="JV14" s="44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4"/>
      <c r="LQ14" s="44"/>
      <c r="LR14" s="44"/>
      <c r="LS14" s="44"/>
      <c r="LT14" s="44"/>
      <c r="LU14" s="44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4"/>
      <c r="MK14" s="44"/>
      <c r="ML14" s="44"/>
      <c r="MM14" s="44"/>
      <c r="MN14" s="44"/>
      <c r="MO14" s="44"/>
      <c r="MP14" s="44"/>
      <c r="MQ14" s="44"/>
      <c r="MR14" s="44"/>
      <c r="MS14" s="44"/>
      <c r="MT14" s="44"/>
      <c r="MU14" s="44"/>
      <c r="MV14" s="44"/>
      <c r="MW14" s="44"/>
      <c r="MX14" s="44"/>
      <c r="MY14" s="44"/>
      <c r="MZ14" s="44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4"/>
      <c r="NQ14" s="44"/>
      <c r="NR14" s="44"/>
      <c r="NS14" s="44"/>
      <c r="NT14" s="44"/>
      <c r="NU14" s="44"/>
      <c r="NV14" s="44"/>
      <c r="NW14" s="44"/>
      <c r="NX14" s="44"/>
      <c r="NY14" s="44"/>
    </row>
    <row r="15" spans="1:389" s="20" customFormat="1" ht="25.35" customHeight="1" x14ac:dyDescent="0.25">
      <c r="A15" s="19"/>
      <c r="B15" s="85" t="str">
        <f t="shared" si="435"/>
        <v/>
      </c>
      <c r="C15" s="35"/>
      <c r="D15" s="86" t="str">
        <f>IFERROR(VLOOKUP(C15,Tabla_Equipos[],2,FALSE),"")</f>
        <v/>
      </c>
      <c r="E15" s="47"/>
      <c r="F15" s="32"/>
      <c r="G15" s="29"/>
      <c r="H15" s="87" t="str">
        <f>IF(G15="","",IFERROR(VLOOKUP(G15,Tabla_Frecuencias[],2,FALSE),"Otra"))</f>
        <v/>
      </c>
      <c r="I15" s="88" t="str">
        <f t="array" ref="I15">IFERROR(SUM((($S$9:$NY$9&gt;=$F15)*(MOD($S$9:$NY$9-$F15,$G15)+1)=1)*1),"")</f>
        <v/>
      </c>
      <c r="J15" s="89" t="str">
        <f t="shared" si="434"/>
        <v/>
      </c>
      <c r="K15" s="90" t="str">
        <f t="shared" si="434"/>
        <v/>
      </c>
      <c r="L15" s="91" t="str">
        <f t="shared" si="434"/>
        <v/>
      </c>
      <c r="M15" s="92" t="str">
        <f t="shared" si="436"/>
        <v/>
      </c>
      <c r="N15" s="93" t="str">
        <f t="shared" si="437"/>
        <v/>
      </c>
      <c r="O15" s="93" t="str">
        <f t="shared" si="438"/>
        <v/>
      </c>
      <c r="P15" s="94" t="str">
        <f t="array" ref="P15">IFERROR(INDEX($S$9:$NY$9,MATCH("P",S15:NY15,0)),IFERROR(INDEX($S$9:$NY$9,1,MATCH(J15+L15+1,($S$9:$NY$9&gt;=$F15)*(QUOTIENT($S$9:$NY$9-$F15,$G15)+1),0)),""))</f>
        <v/>
      </c>
      <c r="Q15" s="95" t="str">
        <f t="shared" ca="1" si="439"/>
        <v/>
      </c>
      <c r="R15" s="22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</row>
    <row r="16" spans="1:389" s="20" customFormat="1" ht="25.35" customHeight="1" x14ac:dyDescent="0.25">
      <c r="A16" s="19"/>
      <c r="B16" s="85" t="str">
        <f t="shared" si="435"/>
        <v/>
      </c>
      <c r="C16" s="36"/>
      <c r="D16" s="86" t="str">
        <f>IFERROR(VLOOKUP(C16,Tabla_Equipos[],2,FALSE),"")</f>
        <v/>
      </c>
      <c r="E16" s="47"/>
      <c r="F16" s="32"/>
      <c r="G16" s="29"/>
      <c r="H16" s="87" t="str">
        <f>IF(G16="","",IFERROR(VLOOKUP(G16,Tabla_Frecuencias[],2,FALSE),"Otra"))</f>
        <v/>
      </c>
      <c r="I16" s="88" t="str">
        <f t="array" ref="I16">IFERROR(SUM((($S$9:$NY$9&gt;=$F16)*(MOD($S$9:$NY$9-$F16,$G16)+1)=1)*1),"")</f>
        <v/>
      </c>
      <c r="J16" s="89" t="str">
        <f t="shared" si="434"/>
        <v/>
      </c>
      <c r="K16" s="90" t="str">
        <f t="shared" si="434"/>
        <v/>
      </c>
      <c r="L16" s="91" t="str">
        <f t="shared" si="434"/>
        <v/>
      </c>
      <c r="M16" s="92" t="str">
        <f t="shared" si="436"/>
        <v/>
      </c>
      <c r="N16" s="93" t="str">
        <f t="shared" si="437"/>
        <v/>
      </c>
      <c r="O16" s="93" t="str">
        <f t="shared" si="438"/>
        <v/>
      </c>
      <c r="P16" s="94" t="str">
        <f t="array" ref="P16">IFERROR(INDEX($S$9:$NY$9,MATCH("P",S16:NY16,0)),IFERROR(INDEX($S$9:$NY$9,1,MATCH(J16+L16+1,($S$9:$NY$9&gt;=$F16)*(QUOTIENT($S$9:$NY$9-$F16,$G16)+1),0)),""))</f>
        <v/>
      </c>
      <c r="Q16" s="95" t="str">
        <f t="shared" ca="1" si="439"/>
        <v/>
      </c>
      <c r="R16" s="22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</row>
    <row r="17" spans="1:389" s="20" customFormat="1" ht="25.35" customHeight="1" x14ac:dyDescent="0.25">
      <c r="A17" s="19"/>
      <c r="B17" s="85" t="str">
        <f t="shared" si="435"/>
        <v/>
      </c>
      <c r="C17" s="36"/>
      <c r="D17" s="86" t="str">
        <f>IFERROR(VLOOKUP(C17,Tabla_Equipos[],2,FALSE),"")</f>
        <v/>
      </c>
      <c r="E17" s="47"/>
      <c r="F17" s="31"/>
      <c r="G17" s="29"/>
      <c r="H17" s="87" t="str">
        <f>IF(G17="","",IFERROR(VLOOKUP(G17,Tabla_Frecuencias[],2,FALSE),"Otra"))</f>
        <v/>
      </c>
      <c r="I17" s="88" t="str">
        <f t="array" ref="I17">IFERROR(SUM((($S$9:$NY$9&gt;=$F17)*(MOD($S$9:$NY$9-$F17,$G17)+1)=1)*1),"")</f>
        <v/>
      </c>
      <c r="J17" s="89" t="str">
        <f t="shared" si="434"/>
        <v/>
      </c>
      <c r="K17" s="90" t="str">
        <f t="shared" si="434"/>
        <v/>
      </c>
      <c r="L17" s="91" t="str">
        <f t="shared" si="434"/>
        <v/>
      </c>
      <c r="M17" s="92" t="str">
        <f t="shared" si="436"/>
        <v/>
      </c>
      <c r="N17" s="93" t="str">
        <f t="shared" si="437"/>
        <v/>
      </c>
      <c r="O17" s="93" t="str">
        <f t="shared" si="438"/>
        <v/>
      </c>
      <c r="P17" s="94" t="str">
        <f t="array" ref="P17">IFERROR(INDEX($S$9:$NY$9,MATCH("P",S17:NY17,0)),IFERROR(INDEX($S$9:$NY$9,1,MATCH(J17+L17+1,($S$9:$NY$9&gt;=$F17)*(QUOTIENT($S$9:$NY$9-$F17,$G17)+1),0)),""))</f>
        <v/>
      </c>
      <c r="Q17" s="95" t="str">
        <f t="shared" ca="1" si="439"/>
        <v/>
      </c>
      <c r="R17" s="22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</row>
    <row r="18" spans="1:389" s="20" customFormat="1" ht="25.35" customHeight="1" x14ac:dyDescent="0.25">
      <c r="A18" s="19"/>
      <c r="B18" s="85" t="str">
        <f t="shared" si="435"/>
        <v/>
      </c>
      <c r="C18" s="36"/>
      <c r="D18" s="86" t="str">
        <f>IFERROR(VLOOKUP(C18,Tabla_Equipos[],2,FALSE),"")</f>
        <v/>
      </c>
      <c r="E18" s="47"/>
      <c r="F18" s="31"/>
      <c r="G18" s="29"/>
      <c r="H18" s="87" t="str">
        <f>IF(G18="","",IFERROR(VLOOKUP(G18,Tabla_Frecuencias[],2,FALSE),"Otra"))</f>
        <v/>
      </c>
      <c r="I18" s="88" t="str">
        <f t="array" ref="I18">IFERROR(SUM((($S$9:$NY$9&gt;=$F18)*(MOD($S$9:$NY$9-$F18,$G18)+1)=1)*1),"")</f>
        <v/>
      </c>
      <c r="J18" s="89" t="str">
        <f t="shared" si="434"/>
        <v/>
      </c>
      <c r="K18" s="90" t="str">
        <f t="shared" si="434"/>
        <v/>
      </c>
      <c r="L18" s="91" t="str">
        <f t="shared" si="434"/>
        <v/>
      </c>
      <c r="M18" s="92" t="str">
        <f t="shared" si="436"/>
        <v/>
      </c>
      <c r="N18" s="93" t="str">
        <f t="shared" si="437"/>
        <v/>
      </c>
      <c r="O18" s="93" t="str">
        <f t="shared" si="438"/>
        <v/>
      </c>
      <c r="P18" s="94" t="str">
        <f t="array" ref="P18">IFERROR(INDEX($S$9:$NY$9,MATCH("P",S18:NY18,0)),IFERROR(INDEX($S$9:$NY$9,1,MATCH(J18+L18+1,($S$9:$NY$9&gt;=$F18)*(QUOTIENT($S$9:$NY$9-$F18,$G18)+1),0)),""))</f>
        <v/>
      </c>
      <c r="Q18" s="95" t="str">
        <f t="shared" ca="1" si="439"/>
        <v/>
      </c>
      <c r="R18" s="22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</row>
    <row r="19" spans="1:389" s="20" customFormat="1" ht="25.35" customHeight="1" x14ac:dyDescent="0.25">
      <c r="A19" s="19"/>
      <c r="B19" s="85" t="str">
        <f t="shared" si="435"/>
        <v/>
      </c>
      <c r="C19" s="36"/>
      <c r="D19" s="86" t="str">
        <f>IFERROR(VLOOKUP(C19,Tabla_Equipos[],2,FALSE),"")</f>
        <v/>
      </c>
      <c r="E19" s="47"/>
      <c r="F19" s="32"/>
      <c r="G19" s="29"/>
      <c r="H19" s="87" t="str">
        <f>IF(G19="","",IFERROR(VLOOKUP(G19,Tabla_Frecuencias[],2,FALSE),"Otra"))</f>
        <v/>
      </c>
      <c r="I19" s="88" t="str">
        <f t="array" ref="I19">IFERROR(SUM((($S$9:$NY$9&gt;=$F19)*(MOD($S$9:$NY$9-$F19,$G19)+1)=1)*1),"")</f>
        <v/>
      </c>
      <c r="J19" s="89" t="str">
        <f t="shared" si="434"/>
        <v/>
      </c>
      <c r="K19" s="90" t="str">
        <f t="shared" si="434"/>
        <v/>
      </c>
      <c r="L19" s="91" t="str">
        <f t="shared" si="434"/>
        <v/>
      </c>
      <c r="M19" s="92" t="str">
        <f t="shared" si="436"/>
        <v/>
      </c>
      <c r="N19" s="93" t="str">
        <f t="shared" si="437"/>
        <v/>
      </c>
      <c r="O19" s="93" t="str">
        <f t="shared" si="438"/>
        <v/>
      </c>
      <c r="P19" s="94" t="str">
        <f t="array" ref="P19">IFERROR(INDEX($S$9:$NY$9,MATCH("P",S19:NY19,0)),IFERROR(INDEX($S$9:$NY$9,1,MATCH(J19+L19+1,($S$9:$NY$9&gt;=$F19)*(QUOTIENT($S$9:$NY$9-$F19,$G19)+1),0)),""))</f>
        <v/>
      </c>
      <c r="Q19" s="95" t="str">
        <f t="shared" ca="1" si="439"/>
        <v/>
      </c>
      <c r="R19" s="22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</row>
    <row r="20" spans="1:389" s="20" customFormat="1" ht="25.35" customHeight="1" x14ac:dyDescent="0.25">
      <c r="A20" s="19"/>
      <c r="B20" s="85" t="str">
        <f t="shared" si="435"/>
        <v/>
      </c>
      <c r="C20" s="36"/>
      <c r="D20" s="86" t="str">
        <f>IFERROR(VLOOKUP(C20,Tabla_Equipos[],2,FALSE),"")</f>
        <v/>
      </c>
      <c r="E20" s="47"/>
      <c r="F20" s="32"/>
      <c r="G20" s="29"/>
      <c r="H20" s="87" t="str">
        <f>IF(G20="","",IFERROR(VLOOKUP(G20,Tabla_Frecuencias[],2,FALSE),"Otra"))</f>
        <v/>
      </c>
      <c r="I20" s="88" t="str">
        <f t="array" ref="I20">IFERROR(SUM((($S$9:$NY$9&gt;=$F20)*(MOD($S$9:$NY$9-$F20,$G20)+1)=1)*1),"")</f>
        <v/>
      </c>
      <c r="J20" s="89" t="str">
        <f t="shared" si="434"/>
        <v/>
      </c>
      <c r="K20" s="90" t="str">
        <f t="shared" si="434"/>
        <v/>
      </c>
      <c r="L20" s="91" t="str">
        <f t="shared" si="434"/>
        <v/>
      </c>
      <c r="M20" s="92" t="str">
        <f t="shared" si="436"/>
        <v/>
      </c>
      <c r="N20" s="93" t="str">
        <f t="shared" si="437"/>
        <v/>
      </c>
      <c r="O20" s="93" t="str">
        <f t="shared" si="438"/>
        <v/>
      </c>
      <c r="P20" s="94" t="str">
        <f t="array" ref="P20">IFERROR(INDEX($S$9:$NY$9,MATCH("P",S20:NY20,0)),IFERROR(INDEX($S$9:$NY$9,1,MATCH(J20+L20+1,($S$9:$NY$9&gt;=$F20)*(QUOTIENT($S$9:$NY$9-$F20,$G20)+1),0)),""))</f>
        <v/>
      </c>
      <c r="Q20" s="95" t="str">
        <f t="shared" ca="1" si="439"/>
        <v/>
      </c>
      <c r="R20" s="22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4"/>
      <c r="JB20" s="44"/>
      <c r="JC20" s="44"/>
      <c r="JD20" s="44"/>
      <c r="JE20" s="44"/>
      <c r="JF20" s="44"/>
      <c r="JG20" s="44"/>
      <c r="JH20" s="44"/>
      <c r="JI20" s="44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4"/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4"/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4"/>
      <c r="NQ20" s="44"/>
      <c r="NR20" s="44"/>
      <c r="NS20" s="44"/>
      <c r="NT20" s="44"/>
      <c r="NU20" s="44"/>
      <c r="NV20" s="44"/>
      <c r="NW20" s="44"/>
      <c r="NX20" s="44"/>
      <c r="NY20" s="44"/>
    </row>
    <row r="21" spans="1:389" s="20" customFormat="1" ht="25.35" customHeight="1" x14ac:dyDescent="0.25">
      <c r="A21" s="19"/>
      <c r="B21" s="85" t="str">
        <f t="shared" si="435"/>
        <v/>
      </c>
      <c r="C21" s="36"/>
      <c r="D21" s="86" t="str">
        <f>IFERROR(VLOOKUP(C21,Tabla_Equipos[],2,FALSE),"")</f>
        <v/>
      </c>
      <c r="E21" s="47"/>
      <c r="F21" s="32"/>
      <c r="G21" s="29"/>
      <c r="H21" s="87" t="str">
        <f>IF(G21="","",IFERROR(VLOOKUP(G21,Tabla_Frecuencias[],2,FALSE),"Otra"))</f>
        <v/>
      </c>
      <c r="I21" s="88" t="str">
        <f t="array" ref="I21">IFERROR(SUM((($S$9:$NY$9&gt;=$F21)*(MOD($S$9:$NY$9-$F21,$G21)+1)=1)*1),"")</f>
        <v/>
      </c>
      <c r="J21" s="89" t="str">
        <f t="shared" si="434"/>
        <v/>
      </c>
      <c r="K21" s="90" t="str">
        <f t="shared" si="434"/>
        <v/>
      </c>
      <c r="L21" s="91" t="str">
        <f t="shared" si="434"/>
        <v/>
      </c>
      <c r="M21" s="92" t="str">
        <f t="shared" si="436"/>
        <v/>
      </c>
      <c r="N21" s="93" t="str">
        <f t="shared" si="437"/>
        <v/>
      </c>
      <c r="O21" s="93" t="str">
        <f t="shared" si="438"/>
        <v/>
      </c>
      <c r="P21" s="94" t="str">
        <f t="array" ref="P21">IFERROR(INDEX($S$9:$NY$9,MATCH("P",S21:NY21,0)),IFERROR(INDEX($S$9:$NY$9,1,MATCH(J21+L21+1,($S$9:$NY$9&gt;=$F21)*(QUOTIENT($S$9:$NY$9-$F21,$G21)+1),0)),""))</f>
        <v/>
      </c>
      <c r="Q21" s="95" t="str">
        <f t="shared" ca="1" si="439"/>
        <v/>
      </c>
      <c r="R21" s="22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</row>
    <row r="22" spans="1:389" s="20" customFormat="1" ht="25.35" customHeight="1" x14ac:dyDescent="0.25">
      <c r="A22" s="19"/>
      <c r="B22" s="85" t="str">
        <f t="shared" si="435"/>
        <v/>
      </c>
      <c r="C22" s="36"/>
      <c r="D22" s="86" t="str">
        <f>IFERROR(VLOOKUP(C22,Tabla_Equipos[],2,FALSE),"")</f>
        <v/>
      </c>
      <c r="E22" s="47"/>
      <c r="F22" s="32"/>
      <c r="G22" s="29"/>
      <c r="H22" s="87" t="str">
        <f>IF(G22="","",IFERROR(VLOOKUP(G22,Tabla_Frecuencias[],2,FALSE),"Otra"))</f>
        <v/>
      </c>
      <c r="I22" s="88" t="str">
        <f t="array" ref="I22">IFERROR(SUM((($S$9:$NY$9&gt;=$F22)*(MOD($S$9:$NY$9-$F22,$G22)+1)=1)*1),"")</f>
        <v/>
      </c>
      <c r="J22" s="89" t="str">
        <f t="shared" si="434"/>
        <v/>
      </c>
      <c r="K22" s="90" t="str">
        <f t="shared" si="434"/>
        <v/>
      </c>
      <c r="L22" s="91" t="str">
        <f t="shared" si="434"/>
        <v/>
      </c>
      <c r="M22" s="92" t="str">
        <f t="shared" si="436"/>
        <v/>
      </c>
      <c r="N22" s="93" t="str">
        <f t="shared" si="437"/>
        <v/>
      </c>
      <c r="O22" s="93" t="str">
        <f t="shared" si="438"/>
        <v/>
      </c>
      <c r="P22" s="94" t="str">
        <f t="array" ref="P22">IFERROR(INDEX($S$9:$NY$9,MATCH("P",S22:NY22,0)),IFERROR(INDEX($S$9:$NY$9,1,MATCH(J22+L22+1,($S$9:$NY$9&gt;=$F22)*(QUOTIENT($S$9:$NY$9-$F22,$G22)+1),0)),""))</f>
        <v/>
      </c>
      <c r="Q22" s="95" t="str">
        <f t="shared" ca="1" si="439"/>
        <v/>
      </c>
      <c r="R22" s="22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</row>
    <row r="23" spans="1:389" s="20" customFormat="1" ht="25.35" customHeight="1" x14ac:dyDescent="0.25">
      <c r="A23" s="19"/>
      <c r="B23" s="85" t="str">
        <f t="shared" si="435"/>
        <v/>
      </c>
      <c r="C23" s="36"/>
      <c r="D23" s="86" t="str">
        <f>IFERROR(VLOOKUP(C23,Tabla_Equipos[],2,FALSE),"")</f>
        <v/>
      </c>
      <c r="E23" s="47"/>
      <c r="F23" s="32"/>
      <c r="G23" s="29"/>
      <c r="H23" s="87" t="str">
        <f>IF(G23="","",IFERROR(VLOOKUP(G23,Tabla_Frecuencias[],2,FALSE),"Otra"))</f>
        <v/>
      </c>
      <c r="I23" s="88" t="str">
        <f t="array" ref="I23">IFERROR(SUM((($S$9:$NY$9&gt;=$F23)*(MOD($S$9:$NY$9-$F23,$G23)+1)=1)*1),"")</f>
        <v/>
      </c>
      <c r="J23" s="89" t="str">
        <f t="shared" si="434"/>
        <v/>
      </c>
      <c r="K23" s="90" t="str">
        <f t="shared" si="434"/>
        <v/>
      </c>
      <c r="L23" s="91" t="str">
        <f t="shared" si="434"/>
        <v/>
      </c>
      <c r="M23" s="92" t="str">
        <f t="shared" si="436"/>
        <v/>
      </c>
      <c r="N23" s="93" t="str">
        <f t="shared" si="437"/>
        <v/>
      </c>
      <c r="O23" s="93" t="str">
        <f t="shared" si="438"/>
        <v/>
      </c>
      <c r="P23" s="94" t="str">
        <f t="array" ref="P23">IFERROR(INDEX($S$9:$NY$9,MATCH("P",S23:NY23,0)),IFERROR(INDEX($S$9:$NY$9,1,MATCH(J23+L23+1,($S$9:$NY$9&gt;=$F23)*(QUOTIENT($S$9:$NY$9-$F23,$G23)+1),0)),""))</f>
        <v/>
      </c>
      <c r="Q23" s="95" t="str">
        <f t="shared" ca="1" si="439"/>
        <v/>
      </c>
      <c r="R23" s="22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</row>
    <row r="24" spans="1:389" s="20" customFormat="1" ht="25.35" customHeight="1" x14ac:dyDescent="0.25">
      <c r="A24" s="19"/>
      <c r="B24" s="85" t="str">
        <f t="shared" si="435"/>
        <v/>
      </c>
      <c r="C24" s="36"/>
      <c r="D24" s="86" t="str">
        <f>IFERROR(VLOOKUP(C24,Tabla_Equipos[],2,FALSE),"")</f>
        <v/>
      </c>
      <c r="E24" s="47"/>
      <c r="F24" s="32"/>
      <c r="G24" s="29"/>
      <c r="H24" s="87" t="str">
        <f>IF(G24="","",IFERROR(VLOOKUP(G24,Tabla_Frecuencias[],2,FALSE),"Otra"))</f>
        <v/>
      </c>
      <c r="I24" s="88" t="str">
        <f t="array" ref="I24">IFERROR(SUM((($S$9:$NY$9&gt;=$F24)*(MOD($S$9:$NY$9-$F24,$G24)+1)=1)*1),"")</f>
        <v/>
      </c>
      <c r="J24" s="89" t="str">
        <f t="shared" si="434"/>
        <v/>
      </c>
      <c r="K24" s="90" t="str">
        <f t="shared" si="434"/>
        <v/>
      </c>
      <c r="L24" s="91" t="str">
        <f t="shared" si="434"/>
        <v/>
      </c>
      <c r="M24" s="92" t="str">
        <f t="shared" si="436"/>
        <v/>
      </c>
      <c r="N24" s="93" t="str">
        <f t="shared" si="437"/>
        <v/>
      </c>
      <c r="O24" s="93" t="str">
        <f t="shared" si="438"/>
        <v/>
      </c>
      <c r="P24" s="94" t="str">
        <f t="array" ref="P24">IFERROR(INDEX($S$9:$NY$9,MATCH("P",S24:NY24,0)),IFERROR(INDEX($S$9:$NY$9,1,MATCH(J24+L24+1,($S$9:$NY$9&gt;=$F24)*(QUOTIENT($S$9:$NY$9-$F24,$G24)+1),0)),""))</f>
        <v/>
      </c>
      <c r="Q24" s="95" t="str">
        <f t="shared" ca="1" si="439"/>
        <v/>
      </c>
      <c r="R24" s="2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</row>
    <row r="25" spans="1:389" s="20" customFormat="1" ht="25.35" customHeight="1" x14ac:dyDescent="0.25">
      <c r="A25" s="19"/>
      <c r="B25" s="85" t="str">
        <f t="shared" si="435"/>
        <v/>
      </c>
      <c r="C25" s="36"/>
      <c r="D25" s="86" t="str">
        <f>IFERROR(VLOOKUP(C25,Tabla_Equipos[],2,FALSE),"")</f>
        <v/>
      </c>
      <c r="E25" s="47"/>
      <c r="F25" s="32"/>
      <c r="G25" s="29"/>
      <c r="H25" s="87" t="str">
        <f>IF(G25="","",IFERROR(VLOOKUP(G25,Tabla_Frecuencias[],2,FALSE),"Otra"))</f>
        <v/>
      </c>
      <c r="I25" s="88" t="str">
        <f t="array" ref="I25">IFERROR(SUM((($S$9:$NY$9&gt;=$F25)*(MOD($S$9:$NY$9-$F25,$G25)+1)=1)*1),"")</f>
        <v/>
      </c>
      <c r="J25" s="89" t="str">
        <f t="shared" si="434"/>
        <v/>
      </c>
      <c r="K25" s="90" t="str">
        <f t="shared" si="434"/>
        <v/>
      </c>
      <c r="L25" s="91" t="str">
        <f t="shared" si="434"/>
        <v/>
      </c>
      <c r="M25" s="92" t="str">
        <f t="shared" si="436"/>
        <v/>
      </c>
      <c r="N25" s="93" t="str">
        <f t="shared" si="437"/>
        <v/>
      </c>
      <c r="O25" s="93" t="str">
        <f t="shared" si="438"/>
        <v/>
      </c>
      <c r="P25" s="94" t="str">
        <f t="array" ref="P25">IFERROR(INDEX($S$9:$NY$9,MATCH("P",S25:NY25,0)),IFERROR(INDEX($S$9:$NY$9,1,MATCH(J25+L25+1,($S$9:$NY$9&gt;=$F25)*(QUOTIENT($S$9:$NY$9-$F25,$G25)+1),0)),""))</f>
        <v/>
      </c>
      <c r="Q25" s="95" t="str">
        <f t="shared" ca="1" si="439"/>
        <v/>
      </c>
      <c r="R25" s="22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</row>
    <row r="26" spans="1:389" s="20" customFormat="1" ht="25.35" customHeight="1" x14ac:dyDescent="0.25">
      <c r="A26" s="19"/>
      <c r="B26" s="85" t="str">
        <f t="shared" si="435"/>
        <v/>
      </c>
      <c r="C26" s="36"/>
      <c r="D26" s="86" t="str">
        <f>IFERROR(VLOOKUP(C26,Tabla_Equipos[],2,FALSE),"")</f>
        <v/>
      </c>
      <c r="E26" s="47"/>
      <c r="F26" s="32"/>
      <c r="G26" s="29"/>
      <c r="H26" s="87" t="str">
        <f>IF(G26="","",IFERROR(VLOOKUP(G26,Tabla_Frecuencias[],2,FALSE),"Otra"))</f>
        <v/>
      </c>
      <c r="I26" s="88" t="str">
        <f t="array" ref="I26">IFERROR(SUM((($S$9:$NY$9&gt;=$F26)*(MOD($S$9:$NY$9-$F26,$G26)+1)=1)*1),"")</f>
        <v/>
      </c>
      <c r="J26" s="89" t="str">
        <f t="shared" si="434"/>
        <v/>
      </c>
      <c r="K26" s="90" t="str">
        <f t="shared" si="434"/>
        <v/>
      </c>
      <c r="L26" s="91" t="str">
        <f t="shared" si="434"/>
        <v/>
      </c>
      <c r="M26" s="92" t="str">
        <f t="shared" si="436"/>
        <v/>
      </c>
      <c r="N26" s="93" t="str">
        <f t="shared" si="437"/>
        <v/>
      </c>
      <c r="O26" s="93" t="str">
        <f t="shared" si="438"/>
        <v/>
      </c>
      <c r="P26" s="94" t="str">
        <f t="array" ref="P26">IFERROR(INDEX($S$9:$NY$9,MATCH("P",S26:NY26,0)),IFERROR(INDEX($S$9:$NY$9,1,MATCH(J26+L26+1,($S$9:$NY$9&gt;=$F26)*(QUOTIENT($S$9:$NY$9-$F26,$G26)+1),0)),""))</f>
        <v/>
      </c>
      <c r="Q26" s="95" t="str">
        <f t="shared" ca="1" si="439"/>
        <v/>
      </c>
      <c r="R26" s="22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</row>
    <row r="27" spans="1:389" s="20" customFormat="1" ht="25.35" customHeight="1" x14ac:dyDescent="0.25">
      <c r="A27" s="19"/>
      <c r="B27" s="85" t="str">
        <f t="shared" si="435"/>
        <v/>
      </c>
      <c r="C27" s="36"/>
      <c r="D27" s="86" t="str">
        <f>IFERROR(VLOOKUP(C27,Tabla_Equipos[],2,FALSE),"")</f>
        <v/>
      </c>
      <c r="E27" s="47"/>
      <c r="F27" s="32"/>
      <c r="G27" s="29"/>
      <c r="H27" s="87" t="str">
        <f>IF(G27="","",IFERROR(VLOOKUP(G27,Tabla_Frecuencias[],2,FALSE),"Otra"))</f>
        <v/>
      </c>
      <c r="I27" s="88" t="str">
        <f t="array" ref="I27">IFERROR(SUM((($S$9:$NY$9&gt;=$F27)*(MOD($S$9:$NY$9-$F27,$G27)+1)=1)*1),"")</f>
        <v/>
      </c>
      <c r="J27" s="89" t="str">
        <f t="shared" si="434"/>
        <v/>
      </c>
      <c r="K27" s="90" t="str">
        <f t="shared" si="434"/>
        <v/>
      </c>
      <c r="L27" s="91" t="str">
        <f t="shared" si="434"/>
        <v/>
      </c>
      <c r="M27" s="92" t="str">
        <f t="shared" si="436"/>
        <v/>
      </c>
      <c r="N27" s="93" t="str">
        <f t="shared" si="437"/>
        <v/>
      </c>
      <c r="O27" s="93" t="str">
        <f t="shared" si="438"/>
        <v/>
      </c>
      <c r="P27" s="94" t="str">
        <f t="array" ref="P27">IFERROR(INDEX($S$9:$NY$9,MATCH("P",S27:NY27,0)),IFERROR(INDEX($S$9:$NY$9,1,MATCH(J27+L27+1,($S$9:$NY$9&gt;=$F27)*(QUOTIENT($S$9:$NY$9-$F27,$G27)+1),0)),""))</f>
        <v/>
      </c>
      <c r="Q27" s="95" t="str">
        <f t="shared" ca="1" si="439"/>
        <v/>
      </c>
      <c r="R27" s="22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</row>
    <row r="28" spans="1:389" s="20" customFormat="1" ht="25.35" customHeight="1" x14ac:dyDescent="0.25">
      <c r="A28" s="19"/>
      <c r="B28" s="85" t="str">
        <f t="shared" si="435"/>
        <v/>
      </c>
      <c r="C28" s="36"/>
      <c r="D28" s="86" t="str">
        <f>IFERROR(VLOOKUP(C28,Tabla_Equipos[],2,FALSE),"")</f>
        <v/>
      </c>
      <c r="E28" s="47"/>
      <c r="F28" s="32"/>
      <c r="G28" s="29"/>
      <c r="H28" s="87" t="str">
        <f>IF(G28="","",IFERROR(VLOOKUP(G28,Tabla_Frecuencias[],2,FALSE),"Otra"))</f>
        <v/>
      </c>
      <c r="I28" s="88" t="str">
        <f t="array" ref="I28">IFERROR(SUM((($S$9:$NY$9&gt;=$F28)*(MOD($S$9:$NY$9-$F28,$G28)+1)=1)*1),"")</f>
        <v/>
      </c>
      <c r="J28" s="89" t="str">
        <f t="shared" si="434"/>
        <v/>
      </c>
      <c r="K28" s="90" t="str">
        <f t="shared" si="434"/>
        <v/>
      </c>
      <c r="L28" s="91" t="str">
        <f t="shared" si="434"/>
        <v/>
      </c>
      <c r="M28" s="92" t="str">
        <f t="shared" si="436"/>
        <v/>
      </c>
      <c r="N28" s="93" t="str">
        <f t="shared" si="437"/>
        <v/>
      </c>
      <c r="O28" s="93" t="str">
        <f t="shared" si="438"/>
        <v/>
      </c>
      <c r="P28" s="94" t="str">
        <f t="array" ref="P28">IFERROR(INDEX($S$9:$NY$9,MATCH("P",S28:NY28,0)),IFERROR(INDEX($S$9:$NY$9,1,MATCH(J28+L28+1,($S$9:$NY$9&gt;=$F28)*(QUOTIENT($S$9:$NY$9-$F28,$G28)+1),0)),""))</f>
        <v/>
      </c>
      <c r="Q28" s="95" t="str">
        <f t="shared" ca="1" si="439"/>
        <v/>
      </c>
      <c r="R28" s="22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</row>
    <row r="29" spans="1:389" s="20" customFormat="1" ht="25.35" customHeight="1" x14ac:dyDescent="0.25">
      <c r="A29" s="19"/>
      <c r="B29" s="85" t="str">
        <f t="shared" si="435"/>
        <v/>
      </c>
      <c r="C29" s="36"/>
      <c r="D29" s="86" t="str">
        <f>IFERROR(VLOOKUP(C29,Tabla_Equipos[],2,FALSE),"")</f>
        <v/>
      </c>
      <c r="E29" s="47"/>
      <c r="F29" s="32"/>
      <c r="G29" s="29"/>
      <c r="H29" s="87" t="str">
        <f>IF(G29="","",IFERROR(VLOOKUP(G29,Tabla_Frecuencias[],2,FALSE),"Otra"))</f>
        <v/>
      </c>
      <c r="I29" s="88" t="str">
        <f t="array" ref="I29">IFERROR(SUM((($S$9:$NY$9&gt;=$F29)*(MOD($S$9:$NY$9-$F29,$G29)+1)=1)*1),"")</f>
        <v/>
      </c>
      <c r="J29" s="89" t="str">
        <f t="shared" si="434"/>
        <v/>
      </c>
      <c r="K29" s="90" t="str">
        <f t="shared" si="434"/>
        <v/>
      </c>
      <c r="L29" s="91" t="str">
        <f t="shared" si="434"/>
        <v/>
      </c>
      <c r="M29" s="92" t="str">
        <f t="shared" si="436"/>
        <v/>
      </c>
      <c r="N29" s="93" t="str">
        <f t="shared" si="437"/>
        <v/>
      </c>
      <c r="O29" s="93" t="str">
        <f t="shared" si="438"/>
        <v/>
      </c>
      <c r="P29" s="94" t="str">
        <f t="array" ref="P29">IFERROR(INDEX($S$9:$NY$9,MATCH("P",S29:NY29,0)),IFERROR(INDEX($S$9:$NY$9,1,MATCH(J29+L29+1,($S$9:$NY$9&gt;=$F29)*(QUOTIENT($S$9:$NY$9-$F29,$G29)+1),0)),""))</f>
        <v/>
      </c>
      <c r="Q29" s="95" t="str">
        <f t="shared" ca="1" si="439"/>
        <v/>
      </c>
      <c r="R29" s="22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</row>
    <row r="30" spans="1:389" s="20" customFormat="1" ht="25.35" customHeight="1" x14ac:dyDescent="0.25">
      <c r="A30" s="19"/>
      <c r="B30" s="85" t="str">
        <f t="shared" si="435"/>
        <v/>
      </c>
      <c r="C30" s="36"/>
      <c r="D30" s="86" t="str">
        <f>IFERROR(VLOOKUP(C30,Tabla_Equipos[],2,FALSE),"")</f>
        <v/>
      </c>
      <c r="E30" s="47"/>
      <c r="F30" s="32"/>
      <c r="G30" s="29"/>
      <c r="H30" s="87" t="str">
        <f>IF(G30="","",IFERROR(VLOOKUP(G30,Tabla_Frecuencias[],2,FALSE),"Otra"))</f>
        <v/>
      </c>
      <c r="I30" s="88" t="str">
        <f t="array" ref="I30">IFERROR(SUM((($S$9:$NY$9&gt;=$F30)*(MOD($S$9:$NY$9-$F30,$G30)+1)=1)*1),"")</f>
        <v/>
      </c>
      <c r="J30" s="89" t="str">
        <f t="shared" si="434"/>
        <v/>
      </c>
      <c r="K30" s="90" t="str">
        <f t="shared" si="434"/>
        <v/>
      </c>
      <c r="L30" s="91" t="str">
        <f t="shared" si="434"/>
        <v/>
      </c>
      <c r="M30" s="92" t="str">
        <f t="shared" si="436"/>
        <v/>
      </c>
      <c r="N30" s="93" t="str">
        <f t="shared" si="437"/>
        <v/>
      </c>
      <c r="O30" s="93" t="str">
        <f t="shared" si="438"/>
        <v/>
      </c>
      <c r="P30" s="94" t="str">
        <f t="array" ref="P30">IFERROR(INDEX($S$9:$NY$9,MATCH("P",S30:NY30,0)),IFERROR(INDEX($S$9:$NY$9,1,MATCH(J30+L30+1,($S$9:$NY$9&gt;=$F30)*(QUOTIENT($S$9:$NY$9-$F30,$G30)+1),0)),""))</f>
        <v/>
      </c>
      <c r="Q30" s="95" t="str">
        <f t="shared" ca="1" si="439"/>
        <v/>
      </c>
      <c r="R30" s="22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  <c r="IX30" s="44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4"/>
      <c r="NQ30" s="44"/>
      <c r="NR30" s="44"/>
      <c r="NS30" s="44"/>
      <c r="NT30" s="44"/>
      <c r="NU30" s="44"/>
      <c r="NV30" s="44"/>
      <c r="NW30" s="44"/>
      <c r="NX30" s="44"/>
      <c r="NY30" s="44"/>
    </row>
    <row r="31" spans="1:389" s="20" customFormat="1" ht="25.35" customHeight="1" x14ac:dyDescent="0.25">
      <c r="A31" s="19"/>
      <c r="B31" s="85" t="str">
        <f t="shared" si="435"/>
        <v/>
      </c>
      <c r="C31" s="36"/>
      <c r="D31" s="86" t="str">
        <f>IFERROR(VLOOKUP(C31,Tabla_Equipos[],2,FALSE),"")</f>
        <v/>
      </c>
      <c r="E31" s="47"/>
      <c r="F31" s="32"/>
      <c r="G31" s="29"/>
      <c r="H31" s="87" t="str">
        <f>IF(G31="","",IFERROR(VLOOKUP(G31,Tabla_Frecuencias[],2,FALSE),"Otra"))</f>
        <v/>
      </c>
      <c r="I31" s="88" t="str">
        <f t="array" ref="I31">IFERROR(SUM((($S$9:$NY$9&gt;=$F31)*(MOD($S$9:$NY$9-$F31,$G31)+1)=1)*1),"")</f>
        <v/>
      </c>
      <c r="J31" s="89" t="str">
        <f t="shared" ref="J31:L50" si="440">IF($I31="","",COUNTIF($S31:$NY31,J$10))</f>
        <v/>
      </c>
      <c r="K31" s="90" t="str">
        <f t="shared" si="440"/>
        <v/>
      </c>
      <c r="L31" s="91" t="str">
        <f t="shared" si="440"/>
        <v/>
      </c>
      <c r="M31" s="92" t="str">
        <f t="shared" si="436"/>
        <v/>
      </c>
      <c r="N31" s="93" t="str">
        <f t="shared" si="437"/>
        <v/>
      </c>
      <c r="O31" s="93" t="str">
        <f t="shared" si="438"/>
        <v/>
      </c>
      <c r="P31" s="94" t="str">
        <f t="array" ref="P31">IFERROR(INDEX($S$9:$NY$9,MATCH("P",S31:NY31,0)),IFERROR(INDEX($S$9:$NY$9,1,MATCH(J31+L31+1,($S$9:$NY$9&gt;=$F31)*(QUOTIENT($S$9:$NY$9-$F31,$G31)+1),0)),""))</f>
        <v/>
      </c>
      <c r="Q31" s="95" t="str">
        <f t="shared" ca="1" si="439"/>
        <v/>
      </c>
      <c r="R31" s="22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4"/>
      <c r="NQ31" s="44"/>
      <c r="NR31" s="44"/>
      <c r="NS31" s="44"/>
      <c r="NT31" s="44"/>
      <c r="NU31" s="44"/>
      <c r="NV31" s="44"/>
      <c r="NW31" s="44"/>
      <c r="NX31" s="44"/>
      <c r="NY31" s="44"/>
    </row>
    <row r="32" spans="1:389" s="20" customFormat="1" ht="25.35" customHeight="1" x14ac:dyDescent="0.25">
      <c r="A32" s="19"/>
      <c r="B32" s="85" t="str">
        <f t="shared" si="435"/>
        <v/>
      </c>
      <c r="C32" s="36"/>
      <c r="D32" s="86" t="str">
        <f>IFERROR(VLOOKUP(C32,Tabla_Equipos[],2,FALSE),"")</f>
        <v/>
      </c>
      <c r="E32" s="47"/>
      <c r="F32" s="32"/>
      <c r="G32" s="29"/>
      <c r="H32" s="87" t="str">
        <f>IF(G32="","",IFERROR(VLOOKUP(G32,Tabla_Frecuencias[],2,FALSE),"Otra"))</f>
        <v/>
      </c>
      <c r="I32" s="88" t="str">
        <f t="array" ref="I32">IFERROR(SUM((($S$9:$NY$9&gt;=$F32)*(MOD($S$9:$NY$9-$F32,$G32)+1)=1)*1),"")</f>
        <v/>
      </c>
      <c r="J32" s="89" t="str">
        <f t="shared" si="440"/>
        <v/>
      </c>
      <c r="K32" s="90" t="str">
        <f t="shared" si="440"/>
        <v/>
      </c>
      <c r="L32" s="91" t="str">
        <f t="shared" si="440"/>
        <v/>
      </c>
      <c r="M32" s="92" t="str">
        <f t="shared" si="436"/>
        <v/>
      </c>
      <c r="N32" s="93" t="str">
        <f t="shared" si="437"/>
        <v/>
      </c>
      <c r="O32" s="93" t="str">
        <f t="shared" si="438"/>
        <v/>
      </c>
      <c r="P32" s="94" t="str">
        <f t="array" ref="P32">IFERROR(INDEX($S$9:$NY$9,MATCH("P",S32:NY32,0)),IFERROR(INDEX($S$9:$NY$9,1,MATCH(J32+L32+1,($S$9:$NY$9&gt;=$F32)*(QUOTIENT($S$9:$NY$9-$F32,$G32)+1),0)),""))</f>
        <v/>
      </c>
      <c r="Q32" s="95" t="str">
        <f t="shared" ca="1" si="439"/>
        <v/>
      </c>
      <c r="R32" s="22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4"/>
      <c r="IX32" s="44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4"/>
      <c r="KE32" s="44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4"/>
      <c r="LJ32" s="44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4"/>
      <c r="MM32" s="44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4"/>
      <c r="NQ32" s="44"/>
      <c r="NR32" s="44"/>
      <c r="NS32" s="44"/>
      <c r="NT32" s="44"/>
      <c r="NU32" s="44"/>
      <c r="NV32" s="44"/>
      <c r="NW32" s="44"/>
      <c r="NX32" s="44"/>
      <c r="NY32" s="44"/>
    </row>
    <row r="33" spans="1:389" s="20" customFormat="1" ht="25.35" customHeight="1" x14ac:dyDescent="0.25">
      <c r="A33" s="19"/>
      <c r="B33" s="85" t="str">
        <f t="shared" si="435"/>
        <v/>
      </c>
      <c r="C33" s="36"/>
      <c r="D33" s="86" t="str">
        <f>IFERROR(VLOOKUP(C33,Tabla_Equipos[],2,FALSE),"")</f>
        <v/>
      </c>
      <c r="E33" s="47"/>
      <c r="F33" s="32"/>
      <c r="G33" s="29"/>
      <c r="H33" s="87" t="str">
        <f>IF(G33="","",IFERROR(VLOOKUP(G33,Tabla_Frecuencias[],2,FALSE),"Otra"))</f>
        <v/>
      </c>
      <c r="I33" s="88" t="str">
        <f t="array" ref="I33">IFERROR(SUM((($S$9:$NY$9&gt;=$F33)*(MOD($S$9:$NY$9-$F33,$G33)+1)=1)*1),"")</f>
        <v/>
      </c>
      <c r="J33" s="89" t="str">
        <f t="shared" si="440"/>
        <v/>
      </c>
      <c r="K33" s="90" t="str">
        <f t="shared" si="440"/>
        <v/>
      </c>
      <c r="L33" s="91" t="str">
        <f t="shared" si="440"/>
        <v/>
      </c>
      <c r="M33" s="92" t="str">
        <f t="shared" si="436"/>
        <v/>
      </c>
      <c r="N33" s="93" t="str">
        <f t="shared" si="437"/>
        <v/>
      </c>
      <c r="O33" s="93" t="str">
        <f t="shared" si="438"/>
        <v/>
      </c>
      <c r="P33" s="94" t="str">
        <f t="array" ref="P33">IFERROR(INDEX($S$9:$NY$9,MATCH("P",S33:NY33,0)),IFERROR(INDEX($S$9:$NY$9,1,MATCH(J33+L33+1,($S$9:$NY$9&gt;=$F33)*(QUOTIENT($S$9:$NY$9-$F33,$G33)+1),0)),""))</f>
        <v/>
      </c>
      <c r="Q33" s="95" t="str">
        <f t="shared" ca="1" si="439"/>
        <v/>
      </c>
      <c r="R33" s="22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4"/>
      <c r="IX33" s="44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4"/>
      <c r="NQ33" s="44"/>
      <c r="NR33" s="44"/>
      <c r="NS33" s="44"/>
      <c r="NT33" s="44"/>
      <c r="NU33" s="44"/>
      <c r="NV33" s="44"/>
      <c r="NW33" s="44"/>
      <c r="NX33" s="44"/>
      <c r="NY33" s="44"/>
    </row>
    <row r="34" spans="1:389" s="20" customFormat="1" ht="25.35" customHeight="1" x14ac:dyDescent="0.25">
      <c r="A34" s="19"/>
      <c r="B34" s="85" t="str">
        <f t="shared" si="435"/>
        <v/>
      </c>
      <c r="C34" s="36"/>
      <c r="D34" s="86" t="str">
        <f>IFERROR(VLOOKUP(C34,Tabla_Equipos[],2,FALSE),"")</f>
        <v/>
      </c>
      <c r="E34" s="47"/>
      <c r="F34" s="32"/>
      <c r="G34" s="29"/>
      <c r="H34" s="87" t="str">
        <f>IF(G34="","",IFERROR(VLOOKUP(G34,Tabla_Frecuencias[],2,FALSE),"Otra"))</f>
        <v/>
      </c>
      <c r="I34" s="88" t="str">
        <f t="array" ref="I34">IFERROR(SUM((($S$9:$NY$9&gt;=$F34)*(MOD($S$9:$NY$9-$F34,$G34)+1)=1)*1),"")</f>
        <v/>
      </c>
      <c r="J34" s="89" t="str">
        <f t="shared" si="440"/>
        <v/>
      </c>
      <c r="K34" s="90" t="str">
        <f t="shared" si="440"/>
        <v/>
      </c>
      <c r="L34" s="91" t="str">
        <f t="shared" si="440"/>
        <v/>
      </c>
      <c r="M34" s="92" t="str">
        <f t="shared" si="436"/>
        <v/>
      </c>
      <c r="N34" s="93" t="str">
        <f t="shared" si="437"/>
        <v/>
      </c>
      <c r="O34" s="93" t="str">
        <f t="shared" si="438"/>
        <v/>
      </c>
      <c r="P34" s="94" t="str">
        <f t="array" ref="P34">IFERROR(INDEX($S$9:$NY$9,MATCH("P",S34:NY34,0)),IFERROR(INDEX($S$9:$NY$9,1,MATCH(J34+L34+1,($S$9:$NY$9&gt;=$F34)*(QUOTIENT($S$9:$NY$9-$F34,$G34)+1),0)),""))</f>
        <v/>
      </c>
      <c r="Q34" s="95" t="str">
        <f t="shared" ca="1" si="439"/>
        <v/>
      </c>
      <c r="R34" s="22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4"/>
      <c r="IX34" s="44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4"/>
      <c r="LJ34" s="44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4"/>
      <c r="MM34" s="44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4"/>
      <c r="NQ34" s="44"/>
      <c r="NR34" s="44"/>
      <c r="NS34" s="44"/>
      <c r="NT34" s="44"/>
      <c r="NU34" s="44"/>
      <c r="NV34" s="44"/>
      <c r="NW34" s="44"/>
      <c r="NX34" s="44"/>
      <c r="NY34" s="44"/>
    </row>
    <row r="35" spans="1:389" ht="25.35" customHeight="1" x14ac:dyDescent="0.25">
      <c r="B35" s="85"/>
      <c r="C35" s="36"/>
      <c r="D35" s="86" t="str">
        <f>IFERROR(VLOOKUP(C35,Tabla_Equipos[],2,FALSE),"")</f>
        <v/>
      </c>
      <c r="E35" s="47"/>
      <c r="F35" s="32"/>
      <c r="G35" s="29"/>
      <c r="H35" s="87" t="str">
        <f>IF(G35="","",IFERROR(VLOOKUP(G35,Tabla_Frecuencias[],2,FALSE),"Otra"))</f>
        <v/>
      </c>
      <c r="I35" s="88" t="str">
        <f t="array" ref="I35">IFERROR(SUM((($S$9:$NY$9&gt;=$F35)*(MOD($S$9:$NY$9-$F35,$G35)+1)=1)*1),"")</f>
        <v/>
      </c>
      <c r="J35" s="89" t="str">
        <f t="shared" si="440"/>
        <v/>
      </c>
      <c r="K35" s="90" t="str">
        <f t="shared" si="440"/>
        <v/>
      </c>
      <c r="L35" s="91" t="str">
        <f t="shared" si="440"/>
        <v/>
      </c>
      <c r="M35" s="92" t="str">
        <f t="shared" si="436"/>
        <v/>
      </c>
      <c r="N35" s="93" t="str">
        <f t="shared" si="437"/>
        <v/>
      </c>
      <c r="O35" s="93" t="str">
        <f t="shared" si="438"/>
        <v/>
      </c>
      <c r="P35" s="94" t="str">
        <f t="array" ref="P35">IFERROR(INDEX($S$9:$NY$9,MATCH("P",S35:NY35,0)),IFERROR(INDEX($S$9:$NY$9,1,MATCH(J35+L35+1,($S$9:$NY$9&gt;=$F35)*(QUOTIENT($S$9:$NY$9-$F35,$G35)+1),0)),""))</f>
        <v/>
      </c>
      <c r="Q35" s="95" t="str">
        <f t="shared" ca="1" si="439"/>
        <v/>
      </c>
      <c r="R35" s="22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4"/>
      <c r="NQ35" s="44"/>
      <c r="NR35" s="44"/>
      <c r="NS35" s="44"/>
      <c r="NT35" s="44"/>
      <c r="NU35" s="44"/>
      <c r="NV35" s="44"/>
      <c r="NW35" s="44"/>
      <c r="NX35" s="44"/>
      <c r="NY35" s="44"/>
    </row>
    <row r="36" spans="1:389" ht="25.35" customHeight="1" x14ac:dyDescent="0.25">
      <c r="B36" s="85"/>
      <c r="C36" s="36"/>
      <c r="D36" s="86" t="str">
        <f>IFERROR(VLOOKUP(C36,Tabla_Equipos[],2,FALSE),"")</f>
        <v/>
      </c>
      <c r="E36" s="47"/>
      <c r="F36" s="32"/>
      <c r="G36" s="29"/>
      <c r="H36" s="87" t="str">
        <f>IF(G36="","",IFERROR(VLOOKUP(G36,Tabla_Frecuencias[],2,FALSE),"Otra"))</f>
        <v/>
      </c>
      <c r="I36" s="88" t="str">
        <f t="array" ref="I36">IFERROR(SUM((($S$9:$NY$9&gt;=$F36)*(MOD($S$9:$NY$9-$F36,$G36)+1)=1)*1),"")</f>
        <v/>
      </c>
      <c r="J36" s="89" t="str">
        <f t="shared" si="440"/>
        <v/>
      </c>
      <c r="K36" s="90" t="str">
        <f t="shared" si="440"/>
        <v/>
      </c>
      <c r="L36" s="91" t="str">
        <f t="shared" si="440"/>
        <v/>
      </c>
      <c r="M36" s="92" t="str">
        <f t="shared" si="436"/>
        <v/>
      </c>
      <c r="N36" s="93" t="str">
        <f t="shared" si="437"/>
        <v/>
      </c>
      <c r="O36" s="93" t="str">
        <f t="shared" si="438"/>
        <v/>
      </c>
      <c r="P36" s="94" t="str">
        <f t="array" ref="P36">IFERROR(INDEX($S$9:$NY$9,MATCH("P",S36:NY36,0)),IFERROR(INDEX($S$9:$NY$9,1,MATCH(J36+L36+1,($S$9:$NY$9&gt;=$F36)*(QUOTIENT($S$9:$NY$9-$F36,$G36)+1),0)),""))</f>
        <v/>
      </c>
      <c r="Q36" s="95" t="str">
        <f t="shared" ca="1" si="439"/>
        <v/>
      </c>
      <c r="R36" s="22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4"/>
      <c r="IX36" s="44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4"/>
      <c r="KE36" s="44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4"/>
      <c r="LJ36" s="44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4"/>
      <c r="MM36" s="44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4"/>
      <c r="NL36" s="44"/>
      <c r="NM36" s="44"/>
      <c r="NN36" s="44"/>
      <c r="NO36" s="44"/>
      <c r="NP36" s="44"/>
      <c r="NQ36" s="44"/>
      <c r="NR36" s="44"/>
      <c r="NS36" s="44"/>
      <c r="NT36" s="44"/>
      <c r="NU36" s="44"/>
      <c r="NV36" s="44"/>
      <c r="NW36" s="44"/>
      <c r="NX36" s="44"/>
      <c r="NY36" s="44"/>
    </row>
    <row r="37" spans="1:389" ht="25.35" customHeight="1" x14ac:dyDescent="0.25">
      <c r="B37" s="85"/>
      <c r="C37" s="36"/>
      <c r="D37" s="86" t="str">
        <f>IFERROR(VLOOKUP(C37,Tabla_Equipos[],2,FALSE),"")</f>
        <v/>
      </c>
      <c r="E37" s="47"/>
      <c r="F37" s="32"/>
      <c r="G37" s="29"/>
      <c r="H37" s="87" t="str">
        <f>IF(G37="","",IFERROR(VLOOKUP(G37,Tabla_Frecuencias[],2,FALSE),"Otra"))</f>
        <v/>
      </c>
      <c r="I37" s="88" t="str">
        <f t="array" ref="I37">IFERROR(SUM((($S$9:$NY$9&gt;=$F37)*(MOD($S$9:$NY$9-$F37,$G37)+1)=1)*1),"")</f>
        <v/>
      </c>
      <c r="J37" s="89" t="str">
        <f t="shared" si="440"/>
        <v/>
      </c>
      <c r="K37" s="90" t="str">
        <f t="shared" si="440"/>
        <v/>
      </c>
      <c r="L37" s="91" t="str">
        <f t="shared" si="440"/>
        <v/>
      </c>
      <c r="M37" s="92" t="str">
        <f t="shared" si="436"/>
        <v/>
      </c>
      <c r="N37" s="93" t="str">
        <f t="shared" si="437"/>
        <v/>
      </c>
      <c r="O37" s="93" t="str">
        <f t="shared" si="438"/>
        <v/>
      </c>
      <c r="P37" s="94" t="str">
        <f t="array" ref="P37">IFERROR(INDEX($S$9:$NY$9,MATCH("P",S37:NY37,0)),IFERROR(INDEX($S$9:$NY$9,1,MATCH(J37+L37+1,($S$9:$NY$9&gt;=$F37)*(QUOTIENT($S$9:$NY$9-$F37,$G37)+1),0)),""))</f>
        <v/>
      </c>
      <c r="Q37" s="95" t="str">
        <f t="shared" ca="1" si="439"/>
        <v/>
      </c>
      <c r="R37" s="22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4"/>
      <c r="IX37" s="44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4"/>
      <c r="KE37" s="44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4"/>
      <c r="LJ37" s="44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4"/>
      <c r="MM37" s="44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44"/>
      <c r="NM37" s="44"/>
      <c r="NN37" s="44"/>
      <c r="NO37" s="44"/>
      <c r="NP37" s="44"/>
      <c r="NQ37" s="44"/>
      <c r="NR37" s="44"/>
      <c r="NS37" s="44"/>
      <c r="NT37" s="44"/>
      <c r="NU37" s="44"/>
      <c r="NV37" s="44"/>
      <c r="NW37" s="44"/>
      <c r="NX37" s="44"/>
      <c r="NY37" s="44"/>
    </row>
    <row r="38" spans="1:389" ht="25.35" customHeight="1" x14ac:dyDescent="0.25">
      <c r="B38" s="85" t="str">
        <f t="shared" si="435"/>
        <v/>
      </c>
      <c r="C38" s="36"/>
      <c r="D38" s="86" t="str">
        <f>IFERROR(VLOOKUP(C38,Tabla_Equipos[],2,FALSE),"")</f>
        <v/>
      </c>
      <c r="E38" s="47"/>
      <c r="F38" s="32"/>
      <c r="G38" s="29"/>
      <c r="H38" s="87" t="str">
        <f>IF(G38="","",IFERROR(VLOOKUP(G38,Tabla_Frecuencias[],2,FALSE),"Otra"))</f>
        <v/>
      </c>
      <c r="I38" s="88" t="str">
        <f t="array" ref="I38">IFERROR(SUM((($S$9:$NY$9&gt;=$F38)*(MOD($S$9:$NY$9-$F38,$G38)+1)=1)*1),"")</f>
        <v/>
      </c>
      <c r="J38" s="89" t="str">
        <f t="shared" si="440"/>
        <v/>
      </c>
      <c r="K38" s="90" t="str">
        <f t="shared" si="440"/>
        <v/>
      </c>
      <c r="L38" s="91" t="str">
        <f t="shared" si="440"/>
        <v/>
      </c>
      <c r="M38" s="92" t="str">
        <f t="shared" si="436"/>
        <v/>
      </c>
      <c r="N38" s="93" t="str">
        <f t="shared" si="437"/>
        <v/>
      </c>
      <c r="O38" s="93" t="str">
        <f t="shared" si="438"/>
        <v/>
      </c>
      <c r="P38" s="94" t="str">
        <f t="array" ref="P38">IFERROR(INDEX($S$9:$NY$9,MATCH("P",S38:NY38,0)),IFERROR(INDEX($S$9:$NY$9,1,MATCH(J38+L38+1,($S$9:$NY$9&gt;=$F38)*(QUOTIENT($S$9:$NY$9-$F38,$G38)+1),0)),""))</f>
        <v/>
      </c>
      <c r="Q38" s="95" t="str">
        <f t="shared" ca="1" si="439"/>
        <v/>
      </c>
      <c r="R38" s="22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4"/>
      <c r="IX38" s="44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4"/>
      <c r="KE38" s="44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4"/>
      <c r="LJ38" s="44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4"/>
      <c r="MM38" s="44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4"/>
      <c r="NL38" s="44"/>
      <c r="NM38" s="44"/>
      <c r="NN38" s="44"/>
      <c r="NO38" s="44"/>
      <c r="NP38" s="44"/>
      <c r="NQ38" s="44"/>
      <c r="NR38" s="44"/>
      <c r="NS38" s="44"/>
      <c r="NT38" s="44"/>
      <c r="NU38" s="44"/>
      <c r="NV38" s="44"/>
      <c r="NW38" s="44"/>
      <c r="NX38" s="44"/>
      <c r="NY38" s="44"/>
    </row>
    <row r="39" spans="1:389" ht="25.35" customHeight="1" x14ac:dyDescent="0.25">
      <c r="B39" s="85" t="str">
        <f t="shared" si="435"/>
        <v/>
      </c>
      <c r="C39" s="36"/>
      <c r="D39" s="86" t="str">
        <f>IFERROR(VLOOKUP(C39,Tabla_Equipos[],2,FALSE),"")</f>
        <v/>
      </c>
      <c r="E39" s="47"/>
      <c r="F39" s="32"/>
      <c r="G39" s="29"/>
      <c r="H39" s="87" t="str">
        <f>IF(G39="","",IFERROR(VLOOKUP(G39,Tabla_Frecuencias[],2,FALSE),"Otra"))</f>
        <v/>
      </c>
      <c r="I39" s="88" t="str">
        <f t="array" ref="I39">IFERROR(SUM((($S$9:$NY$9&gt;=$F39)*(MOD($S$9:$NY$9-$F39,$G39)+1)=1)*1),"")</f>
        <v/>
      </c>
      <c r="J39" s="89" t="str">
        <f t="shared" si="440"/>
        <v/>
      </c>
      <c r="K39" s="90" t="str">
        <f t="shared" si="440"/>
        <v/>
      </c>
      <c r="L39" s="91" t="str">
        <f t="shared" si="440"/>
        <v/>
      </c>
      <c r="M39" s="92" t="str">
        <f t="shared" si="436"/>
        <v/>
      </c>
      <c r="N39" s="93" t="str">
        <f t="shared" si="437"/>
        <v/>
      </c>
      <c r="O39" s="93" t="str">
        <f t="shared" si="438"/>
        <v/>
      </c>
      <c r="P39" s="94" t="str">
        <f t="array" ref="P39">IFERROR(INDEX($S$9:$NY$9,MATCH("P",S39:NY39,0)),IFERROR(INDEX($S$9:$NY$9,1,MATCH(J39+L39+1,($S$9:$NY$9&gt;=$F39)*(QUOTIENT($S$9:$NY$9-$F39,$G39)+1),0)),""))</f>
        <v/>
      </c>
      <c r="Q39" s="95" t="str">
        <f t="shared" ca="1" si="439"/>
        <v/>
      </c>
      <c r="R39" s="22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4"/>
      <c r="IX39" s="44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4"/>
      <c r="KE39" s="44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4"/>
      <c r="LJ39" s="44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4"/>
      <c r="MM39" s="44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4"/>
      <c r="NL39" s="44"/>
      <c r="NM39" s="44"/>
      <c r="NN39" s="44"/>
      <c r="NO39" s="44"/>
      <c r="NP39" s="44"/>
      <c r="NQ39" s="44"/>
      <c r="NR39" s="44"/>
      <c r="NS39" s="44"/>
      <c r="NT39" s="44"/>
      <c r="NU39" s="44"/>
      <c r="NV39" s="44"/>
      <c r="NW39" s="44"/>
      <c r="NX39" s="44"/>
      <c r="NY39" s="44"/>
    </row>
    <row r="40" spans="1:389" ht="25.35" customHeight="1" x14ac:dyDescent="0.25">
      <c r="B40" s="85" t="str">
        <f t="shared" si="435"/>
        <v/>
      </c>
      <c r="C40" s="36"/>
      <c r="D40" s="86" t="str">
        <f>IFERROR(VLOOKUP(C40,Tabla_Equipos[],2,FALSE),"")</f>
        <v/>
      </c>
      <c r="E40" s="47"/>
      <c r="F40" s="32"/>
      <c r="G40" s="29"/>
      <c r="H40" s="87" t="str">
        <f>IF(G40="","",IFERROR(VLOOKUP(G40,Tabla_Frecuencias[],2,FALSE),"Otra"))</f>
        <v/>
      </c>
      <c r="I40" s="88" t="str">
        <f t="array" ref="I40">IFERROR(SUM((($S$9:$NY$9&gt;=$F40)*(MOD($S$9:$NY$9-$F40,$G40)+1)=1)*1),"")</f>
        <v/>
      </c>
      <c r="J40" s="89" t="str">
        <f t="shared" si="440"/>
        <v/>
      </c>
      <c r="K40" s="90" t="str">
        <f t="shared" si="440"/>
        <v/>
      </c>
      <c r="L40" s="91" t="str">
        <f t="shared" si="440"/>
        <v/>
      </c>
      <c r="M40" s="92" t="str">
        <f t="shared" si="436"/>
        <v/>
      </c>
      <c r="N40" s="93" t="str">
        <f t="shared" si="437"/>
        <v/>
      </c>
      <c r="O40" s="93" t="str">
        <f t="shared" si="438"/>
        <v/>
      </c>
      <c r="P40" s="94" t="str">
        <f t="array" ref="P40">IFERROR(INDEX($S$9:$NY$9,MATCH("P",S40:NY40,0)),IFERROR(INDEX($S$9:$NY$9,1,MATCH(J40+L40+1,($S$9:$NY$9&gt;=$F40)*(QUOTIENT($S$9:$NY$9-$F40,$G40)+1),0)),""))</f>
        <v/>
      </c>
      <c r="Q40" s="95" t="str">
        <f t="shared" ca="1" si="439"/>
        <v/>
      </c>
      <c r="R40" s="22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4"/>
      <c r="IX40" s="44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4"/>
      <c r="KE40" s="44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4"/>
      <c r="LJ40" s="44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4"/>
      <c r="MM40" s="44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4"/>
      <c r="NQ40" s="44"/>
      <c r="NR40" s="44"/>
      <c r="NS40" s="44"/>
      <c r="NT40" s="44"/>
      <c r="NU40" s="44"/>
      <c r="NV40" s="44"/>
      <c r="NW40" s="44"/>
      <c r="NX40" s="44"/>
      <c r="NY40" s="44"/>
    </row>
    <row r="41" spans="1:389" ht="25.35" customHeight="1" x14ac:dyDescent="0.25">
      <c r="B41" s="85" t="str">
        <f t="shared" si="435"/>
        <v/>
      </c>
      <c r="C41" s="36"/>
      <c r="D41" s="86" t="str">
        <f>IFERROR(VLOOKUP(C41,Tabla_Equipos[],2,FALSE),"")</f>
        <v/>
      </c>
      <c r="E41" s="47"/>
      <c r="F41" s="32"/>
      <c r="G41" s="29"/>
      <c r="H41" s="87" t="str">
        <f>IF(G41="","",IFERROR(VLOOKUP(G41,Tabla_Frecuencias[],2,FALSE),"Otra"))</f>
        <v/>
      </c>
      <c r="I41" s="88" t="str">
        <f t="array" ref="I41">IFERROR(SUM((($S$9:$NY$9&gt;=$F41)*(MOD($S$9:$NY$9-$F41,$G41)+1)=1)*1),"")</f>
        <v/>
      </c>
      <c r="J41" s="89" t="str">
        <f t="shared" si="440"/>
        <v/>
      </c>
      <c r="K41" s="90" t="str">
        <f t="shared" si="440"/>
        <v/>
      </c>
      <c r="L41" s="91" t="str">
        <f t="shared" si="440"/>
        <v/>
      </c>
      <c r="M41" s="92" t="str">
        <f t="shared" si="436"/>
        <v/>
      </c>
      <c r="N41" s="93" t="str">
        <f t="shared" si="437"/>
        <v/>
      </c>
      <c r="O41" s="93" t="str">
        <f t="shared" si="438"/>
        <v/>
      </c>
      <c r="P41" s="94" t="str">
        <f t="array" ref="P41">IFERROR(INDEX($S$9:$NY$9,MATCH("P",S41:NY41,0)),IFERROR(INDEX($S$9:$NY$9,1,MATCH(J41+L41+1,($S$9:$NY$9&gt;=$F41)*(QUOTIENT($S$9:$NY$9-$F41,$G41)+1),0)),""))</f>
        <v/>
      </c>
      <c r="Q41" s="95" t="str">
        <f t="shared" ca="1" si="439"/>
        <v/>
      </c>
      <c r="R41" s="22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4"/>
      <c r="IX41" s="44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4"/>
      <c r="KE41" s="44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4"/>
      <c r="LJ41" s="44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4"/>
      <c r="MM41" s="44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4"/>
      <c r="NL41" s="44"/>
      <c r="NM41" s="44"/>
      <c r="NN41" s="44"/>
      <c r="NO41" s="44"/>
      <c r="NP41" s="44"/>
      <c r="NQ41" s="44"/>
      <c r="NR41" s="44"/>
      <c r="NS41" s="44"/>
      <c r="NT41" s="44"/>
      <c r="NU41" s="44"/>
      <c r="NV41" s="44"/>
      <c r="NW41" s="44"/>
      <c r="NX41" s="44"/>
      <c r="NY41" s="44"/>
    </row>
    <row r="42" spans="1:389" ht="25.35" customHeight="1" x14ac:dyDescent="0.25">
      <c r="B42" s="85" t="str">
        <f t="shared" si="435"/>
        <v/>
      </c>
      <c r="C42" s="36"/>
      <c r="D42" s="86" t="str">
        <f>IFERROR(VLOOKUP(C42,Tabla_Equipos[],2,FALSE),"")</f>
        <v/>
      </c>
      <c r="E42" s="47"/>
      <c r="F42" s="32"/>
      <c r="G42" s="29"/>
      <c r="H42" s="87" t="str">
        <f>IF(G42="","",IFERROR(VLOOKUP(G42,Tabla_Frecuencias[],2,FALSE),"Otra"))</f>
        <v/>
      </c>
      <c r="I42" s="88" t="str">
        <f t="array" ref="I42">IFERROR(SUM((($S$9:$NY$9&gt;=$F42)*(MOD($S$9:$NY$9-$F42,$G42)+1)=1)*1),"")</f>
        <v/>
      </c>
      <c r="J42" s="89" t="str">
        <f t="shared" si="440"/>
        <v/>
      </c>
      <c r="K42" s="90" t="str">
        <f t="shared" si="440"/>
        <v/>
      </c>
      <c r="L42" s="91" t="str">
        <f t="shared" si="440"/>
        <v/>
      </c>
      <c r="M42" s="92" t="str">
        <f t="shared" si="436"/>
        <v/>
      </c>
      <c r="N42" s="93" t="str">
        <f t="shared" si="437"/>
        <v/>
      </c>
      <c r="O42" s="93" t="str">
        <f t="shared" si="438"/>
        <v/>
      </c>
      <c r="P42" s="94" t="str">
        <f t="array" ref="P42">IFERROR(INDEX($S$9:$NY$9,MATCH("P",S42:NY42,0)),IFERROR(INDEX($S$9:$NY$9,1,MATCH(J42+L42+1,($S$9:$NY$9&gt;=$F42)*(QUOTIENT($S$9:$NY$9-$F42,$G42)+1),0)),""))</f>
        <v/>
      </c>
      <c r="Q42" s="95" t="str">
        <f t="shared" ca="1" si="439"/>
        <v/>
      </c>
      <c r="R42" s="22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4"/>
      <c r="IX42" s="44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4"/>
      <c r="KE42" s="44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4"/>
      <c r="LJ42" s="44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4"/>
      <c r="MM42" s="44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4"/>
      <c r="NL42" s="44"/>
      <c r="NM42" s="44"/>
      <c r="NN42" s="44"/>
      <c r="NO42" s="44"/>
      <c r="NP42" s="44"/>
      <c r="NQ42" s="44"/>
      <c r="NR42" s="44"/>
      <c r="NS42" s="44"/>
      <c r="NT42" s="44"/>
      <c r="NU42" s="44"/>
      <c r="NV42" s="44"/>
      <c r="NW42" s="44"/>
      <c r="NX42" s="44"/>
      <c r="NY42" s="44"/>
    </row>
    <row r="43" spans="1:389" ht="25.35" customHeight="1" x14ac:dyDescent="0.25">
      <c r="B43" s="85" t="str">
        <f t="shared" si="435"/>
        <v/>
      </c>
      <c r="C43" s="36"/>
      <c r="D43" s="86" t="str">
        <f>IFERROR(VLOOKUP(C43,Tabla_Equipos[],2,FALSE),"")</f>
        <v/>
      </c>
      <c r="E43" s="47"/>
      <c r="F43" s="32"/>
      <c r="G43" s="29"/>
      <c r="H43" s="87" t="str">
        <f>IF(G43="","",IFERROR(VLOOKUP(G43,Tabla_Frecuencias[],2,FALSE),"Otra"))</f>
        <v/>
      </c>
      <c r="I43" s="88" t="str">
        <f t="array" ref="I43">IFERROR(SUM((($S$9:$NY$9&gt;=$F43)*(MOD($S$9:$NY$9-$F43,$G43)+1)=1)*1),"")</f>
        <v/>
      </c>
      <c r="J43" s="89" t="str">
        <f t="shared" si="440"/>
        <v/>
      </c>
      <c r="K43" s="90" t="str">
        <f t="shared" si="440"/>
        <v/>
      </c>
      <c r="L43" s="91" t="str">
        <f t="shared" si="440"/>
        <v/>
      </c>
      <c r="M43" s="92" t="str">
        <f t="shared" si="436"/>
        <v/>
      </c>
      <c r="N43" s="93" t="str">
        <f t="shared" si="437"/>
        <v/>
      </c>
      <c r="O43" s="93" t="str">
        <f t="shared" si="438"/>
        <v/>
      </c>
      <c r="P43" s="94" t="str">
        <f t="array" ref="P43">IFERROR(INDEX($S$9:$NY$9,MATCH("P",S43:NY43,0)),IFERROR(INDEX($S$9:$NY$9,1,MATCH(J43+L43+1,($S$9:$NY$9&gt;=$F43)*(QUOTIENT($S$9:$NY$9-$F43,$G43)+1),0)),""))</f>
        <v/>
      </c>
      <c r="Q43" s="95" t="str">
        <f t="shared" ca="1" si="439"/>
        <v/>
      </c>
      <c r="R43" s="22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4"/>
      <c r="IX43" s="44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4"/>
      <c r="KE43" s="44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4"/>
      <c r="LJ43" s="44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4"/>
      <c r="MM43" s="44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4"/>
      <c r="NQ43" s="44"/>
      <c r="NR43" s="44"/>
      <c r="NS43" s="44"/>
      <c r="NT43" s="44"/>
      <c r="NU43" s="44"/>
      <c r="NV43" s="44"/>
      <c r="NW43" s="44"/>
      <c r="NX43" s="44"/>
      <c r="NY43" s="44"/>
    </row>
    <row r="44" spans="1:389" ht="25.35" customHeight="1" x14ac:dyDescent="0.25">
      <c r="B44" s="85" t="str">
        <f t="shared" si="435"/>
        <v/>
      </c>
      <c r="C44" s="36"/>
      <c r="D44" s="86" t="str">
        <f>IFERROR(VLOOKUP(C44,Tabla_Equipos[],2,FALSE),"")</f>
        <v/>
      </c>
      <c r="E44" s="47"/>
      <c r="F44" s="32"/>
      <c r="G44" s="29"/>
      <c r="H44" s="87" t="str">
        <f>IF(G44="","",IFERROR(VLOOKUP(G44,Tabla_Frecuencias[],2,FALSE),"Otra"))</f>
        <v/>
      </c>
      <c r="I44" s="88" t="str">
        <f t="array" ref="I44">IFERROR(SUM((($S$9:$NY$9&gt;=$F44)*(MOD($S$9:$NY$9-$F44,$G44)+1)=1)*1),"")</f>
        <v/>
      </c>
      <c r="J44" s="89" t="str">
        <f t="shared" si="440"/>
        <v/>
      </c>
      <c r="K44" s="90" t="str">
        <f t="shared" si="440"/>
        <v/>
      </c>
      <c r="L44" s="91" t="str">
        <f t="shared" si="440"/>
        <v/>
      </c>
      <c r="M44" s="92" t="str">
        <f t="shared" si="436"/>
        <v/>
      </c>
      <c r="N44" s="93" t="str">
        <f t="shared" si="437"/>
        <v/>
      </c>
      <c r="O44" s="93" t="str">
        <f t="shared" si="438"/>
        <v/>
      </c>
      <c r="P44" s="94" t="str">
        <f t="array" ref="P44">IFERROR(INDEX($S$9:$NY$9,MATCH("P",S44:NY44,0)),IFERROR(INDEX($S$9:$NY$9,1,MATCH(J44+L44+1,($S$9:$NY$9&gt;=$F44)*(QUOTIENT($S$9:$NY$9-$F44,$G44)+1),0)),""))</f>
        <v/>
      </c>
      <c r="Q44" s="95" t="str">
        <f t="shared" ca="1" si="439"/>
        <v/>
      </c>
      <c r="R44" s="22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4"/>
      <c r="IX44" s="44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4"/>
      <c r="KE44" s="44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4"/>
      <c r="LJ44" s="44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4"/>
      <c r="MM44" s="44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4"/>
      <c r="NL44" s="44"/>
      <c r="NM44" s="44"/>
      <c r="NN44" s="44"/>
      <c r="NO44" s="44"/>
      <c r="NP44" s="44"/>
      <c r="NQ44" s="44"/>
      <c r="NR44" s="44"/>
      <c r="NS44" s="44"/>
      <c r="NT44" s="44"/>
      <c r="NU44" s="44"/>
      <c r="NV44" s="44"/>
      <c r="NW44" s="44"/>
      <c r="NX44" s="44"/>
      <c r="NY44" s="44"/>
    </row>
    <row r="45" spans="1:389" ht="25.35" customHeight="1" x14ac:dyDescent="0.25">
      <c r="B45" s="85" t="str">
        <f t="shared" si="435"/>
        <v/>
      </c>
      <c r="C45" s="36"/>
      <c r="D45" s="86" t="str">
        <f>IFERROR(VLOOKUP(C45,Tabla_Equipos[],2,FALSE),"")</f>
        <v/>
      </c>
      <c r="E45" s="47"/>
      <c r="F45" s="32"/>
      <c r="G45" s="29"/>
      <c r="H45" s="87" t="str">
        <f>IF(G45="","",IFERROR(VLOOKUP(G45,Tabla_Frecuencias[],2,FALSE),"Otra"))</f>
        <v/>
      </c>
      <c r="I45" s="88" t="str">
        <f t="array" ref="I45">IFERROR(SUM((($S$9:$NY$9&gt;=$F45)*(MOD($S$9:$NY$9-$F45,$G45)+1)=1)*1),"")</f>
        <v/>
      </c>
      <c r="J45" s="89" t="str">
        <f t="shared" si="440"/>
        <v/>
      </c>
      <c r="K45" s="90" t="str">
        <f t="shared" si="440"/>
        <v/>
      </c>
      <c r="L45" s="91" t="str">
        <f t="shared" si="440"/>
        <v/>
      </c>
      <c r="M45" s="92" t="str">
        <f t="shared" si="436"/>
        <v/>
      </c>
      <c r="N45" s="93" t="str">
        <f t="shared" si="437"/>
        <v/>
      </c>
      <c r="O45" s="93" t="str">
        <f t="shared" si="438"/>
        <v/>
      </c>
      <c r="P45" s="94" t="str">
        <f t="array" ref="P45">IFERROR(INDEX($S$9:$NY$9,MATCH("P",S45:NY45,0)),IFERROR(INDEX($S$9:$NY$9,1,MATCH(J45+L45+1,($S$9:$NY$9&gt;=$F45)*(QUOTIENT($S$9:$NY$9-$F45,$G45)+1),0)),""))</f>
        <v/>
      </c>
      <c r="Q45" s="95" t="str">
        <f t="shared" ca="1" si="439"/>
        <v/>
      </c>
      <c r="R45" s="22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4"/>
      <c r="IX45" s="44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4"/>
      <c r="LJ45" s="44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4"/>
      <c r="MM45" s="44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4"/>
      <c r="NL45" s="44"/>
      <c r="NM45" s="44"/>
      <c r="NN45" s="44"/>
      <c r="NO45" s="44"/>
      <c r="NP45" s="44"/>
      <c r="NQ45" s="44"/>
      <c r="NR45" s="44"/>
      <c r="NS45" s="44"/>
      <c r="NT45" s="44"/>
      <c r="NU45" s="44"/>
      <c r="NV45" s="44"/>
      <c r="NW45" s="44"/>
      <c r="NX45" s="44"/>
      <c r="NY45" s="44"/>
    </row>
    <row r="46" spans="1:389" ht="25.35" customHeight="1" x14ac:dyDescent="0.25">
      <c r="B46" s="85" t="str">
        <f t="shared" si="435"/>
        <v/>
      </c>
      <c r="C46" s="36"/>
      <c r="D46" s="86" t="str">
        <f>IFERROR(VLOOKUP(C46,Tabla_Equipos[],2,FALSE),"")</f>
        <v/>
      </c>
      <c r="E46" s="47"/>
      <c r="F46" s="32"/>
      <c r="G46" s="29"/>
      <c r="H46" s="87" t="str">
        <f>IF(G46="","",IFERROR(VLOOKUP(G46,Tabla_Frecuencias[],2,FALSE),"Otra"))</f>
        <v/>
      </c>
      <c r="I46" s="88" t="str">
        <f t="array" ref="I46">IFERROR(SUM((($S$9:$NY$9&gt;=$F46)*(MOD($S$9:$NY$9-$F46,$G46)+1)=1)*1),"")</f>
        <v/>
      </c>
      <c r="J46" s="89" t="str">
        <f t="shared" si="440"/>
        <v/>
      </c>
      <c r="K46" s="90" t="str">
        <f t="shared" si="440"/>
        <v/>
      </c>
      <c r="L46" s="91" t="str">
        <f t="shared" si="440"/>
        <v/>
      </c>
      <c r="M46" s="92" t="str">
        <f t="shared" si="436"/>
        <v/>
      </c>
      <c r="N46" s="93" t="str">
        <f t="shared" si="437"/>
        <v/>
      </c>
      <c r="O46" s="93" t="str">
        <f t="shared" si="438"/>
        <v/>
      </c>
      <c r="P46" s="94" t="str">
        <f t="array" ref="P46">IFERROR(INDEX($S$9:$NY$9,MATCH("P",S46:NY46,0)),IFERROR(INDEX($S$9:$NY$9,1,MATCH(J46+L46+1,($S$9:$NY$9&gt;=$F46)*(QUOTIENT($S$9:$NY$9-$F46,$G46)+1),0)),""))</f>
        <v/>
      </c>
      <c r="Q46" s="95" t="str">
        <f t="shared" ca="1" si="439"/>
        <v/>
      </c>
      <c r="R46" s="22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4"/>
      <c r="HR46" s="44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4"/>
      <c r="IX46" s="44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4"/>
      <c r="KE46" s="44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4"/>
      <c r="LJ46" s="44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4"/>
      <c r="MM46" s="44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4"/>
      <c r="NL46" s="44"/>
      <c r="NM46" s="44"/>
      <c r="NN46" s="44"/>
      <c r="NO46" s="44"/>
      <c r="NP46" s="44"/>
      <c r="NQ46" s="44"/>
      <c r="NR46" s="44"/>
      <c r="NS46" s="44"/>
      <c r="NT46" s="44"/>
      <c r="NU46" s="44"/>
      <c r="NV46" s="44"/>
      <c r="NW46" s="44"/>
      <c r="NX46" s="44"/>
      <c r="NY46" s="44"/>
    </row>
    <row r="47" spans="1:389" ht="25.35" customHeight="1" x14ac:dyDescent="0.25">
      <c r="B47" s="85" t="str">
        <f t="shared" si="435"/>
        <v/>
      </c>
      <c r="C47" s="36"/>
      <c r="D47" s="86" t="str">
        <f>IFERROR(VLOOKUP(C47,Tabla_Equipos[],2,FALSE),"")</f>
        <v/>
      </c>
      <c r="E47" s="47"/>
      <c r="F47" s="32"/>
      <c r="G47" s="29"/>
      <c r="H47" s="87" t="str">
        <f>IF(G47="","",IFERROR(VLOOKUP(G47,Tabla_Frecuencias[],2,FALSE),"Otra"))</f>
        <v/>
      </c>
      <c r="I47" s="88" t="str">
        <f t="array" ref="I47">IFERROR(SUM((($S$9:$NY$9&gt;=$F47)*(MOD($S$9:$NY$9-$F47,$G47)+1)=1)*1),"")</f>
        <v/>
      </c>
      <c r="J47" s="89" t="str">
        <f t="shared" si="440"/>
        <v/>
      </c>
      <c r="K47" s="90" t="str">
        <f t="shared" si="440"/>
        <v/>
      </c>
      <c r="L47" s="91" t="str">
        <f t="shared" si="440"/>
        <v/>
      </c>
      <c r="M47" s="92" t="str">
        <f t="shared" si="436"/>
        <v/>
      </c>
      <c r="N47" s="93" t="str">
        <f t="shared" si="437"/>
        <v/>
      </c>
      <c r="O47" s="93" t="str">
        <f t="shared" si="438"/>
        <v/>
      </c>
      <c r="P47" s="94" t="str">
        <f t="array" ref="P47">IFERROR(INDEX($S$9:$NY$9,MATCH("P",S47:NY47,0)),IFERROR(INDEX($S$9:$NY$9,1,MATCH(J47+L47+1,($S$9:$NY$9&gt;=$F47)*(QUOTIENT($S$9:$NY$9-$F47,$G47)+1),0)),""))</f>
        <v/>
      </c>
      <c r="Q47" s="95" t="str">
        <f t="shared" ca="1" si="439"/>
        <v/>
      </c>
      <c r="R47" s="22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4"/>
      <c r="IX47" s="44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4"/>
      <c r="LJ47" s="44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4"/>
      <c r="MM47" s="44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4"/>
      <c r="NL47" s="44"/>
      <c r="NM47" s="44"/>
      <c r="NN47" s="44"/>
      <c r="NO47" s="44"/>
      <c r="NP47" s="44"/>
      <c r="NQ47" s="44"/>
      <c r="NR47" s="44"/>
      <c r="NS47" s="44"/>
      <c r="NT47" s="44"/>
      <c r="NU47" s="44"/>
      <c r="NV47" s="44"/>
      <c r="NW47" s="44"/>
      <c r="NX47" s="44"/>
      <c r="NY47" s="44"/>
    </row>
    <row r="48" spans="1:389" ht="25.35" customHeight="1" x14ac:dyDescent="0.25">
      <c r="B48" s="85" t="str">
        <f t="shared" si="435"/>
        <v/>
      </c>
      <c r="C48" s="36"/>
      <c r="D48" s="86" t="str">
        <f>IFERROR(VLOOKUP(C48,Tabla_Equipos[],2,FALSE),"")</f>
        <v/>
      </c>
      <c r="E48" s="47"/>
      <c r="F48" s="32"/>
      <c r="G48" s="29"/>
      <c r="H48" s="87" t="str">
        <f>IF(G48="","",IFERROR(VLOOKUP(G48,Tabla_Frecuencias[],2,FALSE),"Otra"))</f>
        <v/>
      </c>
      <c r="I48" s="88" t="str">
        <f t="array" ref="I48">IFERROR(SUM((($S$9:$NY$9&gt;=$F48)*(MOD($S$9:$NY$9-$F48,$G48)+1)=1)*1),"")</f>
        <v/>
      </c>
      <c r="J48" s="89" t="str">
        <f t="shared" si="440"/>
        <v/>
      </c>
      <c r="K48" s="90" t="str">
        <f t="shared" si="440"/>
        <v/>
      </c>
      <c r="L48" s="91" t="str">
        <f t="shared" si="440"/>
        <v/>
      </c>
      <c r="M48" s="92" t="str">
        <f t="shared" si="436"/>
        <v/>
      </c>
      <c r="N48" s="93" t="str">
        <f t="shared" si="437"/>
        <v/>
      </c>
      <c r="O48" s="93" t="str">
        <f t="shared" si="438"/>
        <v/>
      </c>
      <c r="P48" s="94" t="str">
        <f t="array" ref="P48">IFERROR(INDEX($S$9:$NY$9,MATCH("P",S48:NY48,0)),IFERROR(INDEX($S$9:$NY$9,1,MATCH(J48+L48+1,($S$9:$NY$9&gt;=$F48)*(QUOTIENT($S$9:$NY$9-$F48,$G48)+1),0)),""))</f>
        <v/>
      </c>
      <c r="Q48" s="95" t="str">
        <f t="shared" ca="1" si="439"/>
        <v/>
      </c>
      <c r="R48" s="22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4"/>
      <c r="LJ48" s="44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4"/>
      <c r="MM48" s="44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4"/>
      <c r="NL48" s="44"/>
      <c r="NM48" s="44"/>
      <c r="NN48" s="44"/>
      <c r="NO48" s="44"/>
      <c r="NP48" s="44"/>
      <c r="NQ48" s="44"/>
      <c r="NR48" s="44"/>
      <c r="NS48" s="44"/>
      <c r="NT48" s="44"/>
      <c r="NU48" s="44"/>
      <c r="NV48" s="44"/>
      <c r="NW48" s="44"/>
      <c r="NX48" s="44"/>
      <c r="NY48" s="44"/>
    </row>
    <row r="49" spans="2:389" ht="25.35" customHeight="1" x14ac:dyDescent="0.25">
      <c r="B49" s="85" t="str">
        <f t="shared" si="435"/>
        <v/>
      </c>
      <c r="C49" s="36"/>
      <c r="D49" s="86" t="str">
        <f>IFERROR(VLOOKUP(C49,Tabla_Equipos[],2,FALSE),"")</f>
        <v/>
      </c>
      <c r="E49" s="47"/>
      <c r="F49" s="32"/>
      <c r="G49" s="29"/>
      <c r="H49" s="87" t="str">
        <f>IF(G49="","",IFERROR(VLOOKUP(G49,Tabla_Frecuencias[],2,FALSE),"Otra"))</f>
        <v/>
      </c>
      <c r="I49" s="88" t="str">
        <f t="array" ref="I49">IFERROR(SUM((($S$9:$NY$9&gt;=$F49)*(MOD($S$9:$NY$9-$F49,$G49)+1)=1)*1),"")</f>
        <v/>
      </c>
      <c r="J49" s="89" t="str">
        <f t="shared" si="440"/>
        <v/>
      </c>
      <c r="K49" s="90" t="str">
        <f t="shared" si="440"/>
        <v/>
      </c>
      <c r="L49" s="91" t="str">
        <f t="shared" si="440"/>
        <v/>
      </c>
      <c r="M49" s="92" t="str">
        <f t="shared" si="436"/>
        <v/>
      </c>
      <c r="N49" s="93" t="str">
        <f t="shared" si="437"/>
        <v/>
      </c>
      <c r="O49" s="93" t="str">
        <f t="shared" si="438"/>
        <v/>
      </c>
      <c r="P49" s="94" t="str">
        <f t="array" ref="P49">IFERROR(INDEX($S$9:$NY$9,MATCH("P",S49:NY49,0)),IFERROR(INDEX($S$9:$NY$9,1,MATCH(J49+L49+1,($S$9:$NY$9&gt;=$F49)*(QUOTIENT($S$9:$NY$9-$F49,$G49)+1),0)),""))</f>
        <v/>
      </c>
      <c r="Q49" s="95" t="str">
        <f t="shared" ca="1" si="439"/>
        <v/>
      </c>
      <c r="R49" s="22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  <c r="LB49" s="44"/>
      <c r="LC49" s="44"/>
      <c r="LD49" s="44"/>
      <c r="LE49" s="44"/>
      <c r="LF49" s="44"/>
      <c r="LG49" s="44"/>
      <c r="LH49" s="44"/>
      <c r="LI49" s="44"/>
      <c r="LJ49" s="44"/>
      <c r="LK49" s="44"/>
      <c r="LL49" s="44"/>
      <c r="LM49" s="44"/>
      <c r="LN49" s="44"/>
      <c r="LO49" s="44"/>
      <c r="LP49" s="44"/>
      <c r="LQ49" s="44"/>
      <c r="LR49" s="44"/>
      <c r="LS49" s="44"/>
      <c r="LT49" s="44"/>
      <c r="LU49" s="44"/>
      <c r="LV49" s="44"/>
      <c r="LW49" s="44"/>
      <c r="LX49" s="44"/>
      <c r="LY49" s="44"/>
      <c r="LZ49" s="44"/>
      <c r="MA49" s="44"/>
      <c r="MB49" s="44"/>
      <c r="MC49" s="44"/>
      <c r="MD49" s="44"/>
      <c r="ME49" s="44"/>
      <c r="MF49" s="44"/>
      <c r="MG49" s="44"/>
      <c r="MH49" s="44"/>
      <c r="MI49" s="44"/>
      <c r="MJ49" s="44"/>
      <c r="MK49" s="44"/>
      <c r="ML49" s="44"/>
      <c r="MM49" s="44"/>
      <c r="MN49" s="44"/>
      <c r="MO49" s="44"/>
      <c r="MP49" s="44"/>
      <c r="MQ49" s="44"/>
      <c r="MR49" s="44"/>
      <c r="MS49" s="44"/>
      <c r="MT49" s="44"/>
      <c r="MU49" s="44"/>
      <c r="MV49" s="44"/>
      <c r="MW49" s="44"/>
      <c r="MX49" s="44"/>
      <c r="MY49" s="44"/>
      <c r="MZ49" s="44"/>
      <c r="NA49" s="44"/>
      <c r="NB49" s="44"/>
      <c r="NC49" s="44"/>
      <c r="ND49" s="44"/>
      <c r="NE49" s="44"/>
      <c r="NF49" s="44"/>
      <c r="NG49" s="44"/>
      <c r="NH49" s="44"/>
      <c r="NI49" s="44"/>
      <c r="NJ49" s="44"/>
      <c r="NK49" s="44"/>
      <c r="NL49" s="44"/>
      <c r="NM49" s="44"/>
      <c r="NN49" s="44"/>
      <c r="NO49" s="44"/>
      <c r="NP49" s="44"/>
      <c r="NQ49" s="44"/>
      <c r="NR49" s="44"/>
      <c r="NS49" s="44"/>
      <c r="NT49" s="44"/>
      <c r="NU49" s="44"/>
      <c r="NV49" s="44"/>
      <c r="NW49" s="44"/>
      <c r="NX49" s="44"/>
      <c r="NY49" s="44"/>
    </row>
    <row r="50" spans="2:389" ht="25.35" customHeight="1" x14ac:dyDescent="0.25">
      <c r="B50" s="85" t="str">
        <f t="shared" si="435"/>
        <v/>
      </c>
      <c r="C50" s="36"/>
      <c r="D50" s="86" t="str">
        <f>IFERROR(VLOOKUP(C50,Tabla_Equipos[],2,FALSE),"")</f>
        <v/>
      </c>
      <c r="E50" s="47"/>
      <c r="F50" s="32"/>
      <c r="G50" s="29"/>
      <c r="H50" s="87" t="str">
        <f>IF(G50="","",IFERROR(VLOOKUP(G50,Tabla_Frecuencias[],2,FALSE),"Otra"))</f>
        <v/>
      </c>
      <c r="I50" s="88" t="str">
        <f t="array" ref="I50">IFERROR(SUM((($S$9:$NY$9&gt;=$F50)*(MOD($S$9:$NY$9-$F50,$G50)+1)=1)*1),"")</f>
        <v/>
      </c>
      <c r="J50" s="89" t="str">
        <f t="shared" si="440"/>
        <v/>
      </c>
      <c r="K50" s="90" t="str">
        <f t="shared" si="440"/>
        <v/>
      </c>
      <c r="L50" s="91" t="str">
        <f t="shared" si="440"/>
        <v/>
      </c>
      <c r="M50" s="92" t="str">
        <f t="shared" si="436"/>
        <v/>
      </c>
      <c r="N50" s="93" t="str">
        <f t="shared" si="437"/>
        <v/>
      </c>
      <c r="O50" s="93" t="str">
        <f t="shared" si="438"/>
        <v/>
      </c>
      <c r="P50" s="94" t="str">
        <f t="array" ref="P50">IFERROR(INDEX($S$9:$NY$9,MATCH("P",S50:NY50,0)),IFERROR(INDEX($S$9:$NY$9,1,MATCH(J50+L50+1,($S$9:$NY$9&gt;=$F50)*(QUOTIENT($S$9:$NY$9-$F50,$G50)+1),0)),""))</f>
        <v/>
      </c>
      <c r="Q50" s="95" t="str">
        <f t="shared" ca="1" si="439"/>
        <v/>
      </c>
      <c r="R50" s="22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  <c r="IS50" s="4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  <c r="LB50" s="44"/>
      <c r="LC50" s="44"/>
      <c r="LD50" s="44"/>
      <c r="LE50" s="44"/>
      <c r="LF50" s="44"/>
      <c r="LG50" s="44"/>
      <c r="LH50" s="44"/>
      <c r="LI50" s="44"/>
      <c r="LJ50" s="44"/>
      <c r="LK50" s="44"/>
      <c r="LL50" s="44"/>
      <c r="LM50" s="44"/>
      <c r="LN50" s="44"/>
      <c r="LO50" s="44"/>
      <c r="LP50" s="44"/>
      <c r="LQ50" s="44"/>
      <c r="LR50" s="44"/>
      <c r="LS50" s="44"/>
      <c r="LT50" s="44"/>
      <c r="LU50" s="44"/>
      <c r="LV50" s="44"/>
      <c r="LW50" s="44"/>
      <c r="LX50" s="44"/>
      <c r="LY50" s="44"/>
      <c r="LZ50" s="44"/>
      <c r="MA50" s="44"/>
      <c r="MB50" s="44"/>
      <c r="MC50" s="44"/>
      <c r="MD50" s="44"/>
      <c r="ME50" s="44"/>
      <c r="MF50" s="44"/>
      <c r="MG50" s="44"/>
      <c r="MH50" s="44"/>
      <c r="MI50" s="44"/>
      <c r="MJ50" s="44"/>
      <c r="MK50" s="44"/>
      <c r="ML50" s="44"/>
      <c r="MM50" s="44"/>
      <c r="MN50" s="44"/>
      <c r="MO50" s="44"/>
      <c r="MP50" s="44"/>
      <c r="MQ50" s="44"/>
      <c r="MR50" s="44"/>
      <c r="MS50" s="44"/>
      <c r="MT50" s="44"/>
      <c r="MU50" s="44"/>
      <c r="MV50" s="44"/>
      <c r="MW50" s="44"/>
      <c r="MX50" s="44"/>
      <c r="MY50" s="44"/>
      <c r="MZ50" s="44"/>
      <c r="NA50" s="44"/>
      <c r="NB50" s="44"/>
      <c r="NC50" s="44"/>
      <c r="ND50" s="44"/>
      <c r="NE50" s="44"/>
      <c r="NF50" s="44"/>
      <c r="NG50" s="44"/>
      <c r="NH50" s="44"/>
      <c r="NI50" s="44"/>
      <c r="NJ50" s="44"/>
      <c r="NK50" s="44"/>
      <c r="NL50" s="44"/>
      <c r="NM50" s="44"/>
      <c r="NN50" s="44"/>
      <c r="NO50" s="44"/>
      <c r="NP50" s="44"/>
      <c r="NQ50" s="44"/>
      <c r="NR50" s="44"/>
      <c r="NS50" s="44"/>
      <c r="NT50" s="44"/>
      <c r="NU50" s="44"/>
      <c r="NV50" s="44"/>
      <c r="NW50" s="44"/>
      <c r="NX50" s="44"/>
      <c r="NY50" s="44"/>
    </row>
    <row r="51" spans="2:389" ht="25.35" customHeight="1" x14ac:dyDescent="0.25">
      <c r="B51" s="85" t="str">
        <f t="shared" ref="B51:B100" si="441">IF(C51="","",ROW(A41))</f>
        <v/>
      </c>
      <c r="C51" s="36"/>
      <c r="D51" s="86" t="str">
        <f>IFERROR(VLOOKUP(C51,Tabla_Equipos[],2,FALSE),"")</f>
        <v/>
      </c>
      <c r="E51" s="47"/>
      <c r="F51" s="32"/>
      <c r="G51" s="29"/>
      <c r="H51" s="87" t="str">
        <f>IF(G51="","",IFERROR(VLOOKUP(G51,Tabla_Frecuencias[],2,FALSE),"Otra"))</f>
        <v/>
      </c>
      <c r="I51" s="88" t="str">
        <f t="array" ref="I51">IFERROR(SUM((($S$9:$NY$9&gt;=$F51)*(MOD($S$9:$NY$9-$F51,$G51)+1)=1)*1),"")</f>
        <v/>
      </c>
      <c r="J51" s="89" t="str">
        <f t="shared" ref="J51:L70" si="442">IF($I51="","",COUNTIF($S51:$NY51,J$10))</f>
        <v/>
      </c>
      <c r="K51" s="90" t="str">
        <f t="shared" si="442"/>
        <v/>
      </c>
      <c r="L51" s="91" t="str">
        <f t="shared" si="442"/>
        <v/>
      </c>
      <c r="M51" s="92" t="str">
        <f t="shared" si="436"/>
        <v/>
      </c>
      <c r="N51" s="93" t="str">
        <f t="shared" si="437"/>
        <v/>
      </c>
      <c r="O51" s="93" t="str">
        <f t="shared" si="438"/>
        <v/>
      </c>
      <c r="P51" s="94" t="str">
        <f t="array" ref="P51">IFERROR(INDEX($S$9:$NY$9,MATCH("P",S51:NY51,0)),IFERROR(INDEX($S$9:$NY$9,1,MATCH(J51+L51+1,($S$9:$NY$9&gt;=$F51)*(QUOTIENT($S$9:$NY$9-$F51,$G51)+1),0)),""))</f>
        <v/>
      </c>
      <c r="Q51" s="95" t="str">
        <f t="shared" ca="1" si="439"/>
        <v/>
      </c>
      <c r="R51" s="22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  <c r="GS51" s="44"/>
      <c r="GT51" s="44"/>
      <c r="GU51" s="44"/>
      <c r="GV51" s="44"/>
      <c r="GW51" s="44"/>
      <c r="GX51" s="44"/>
      <c r="GY51" s="44"/>
      <c r="GZ51" s="44"/>
      <c r="HA51" s="44"/>
      <c r="HB51" s="44"/>
      <c r="HC51" s="44"/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/>
      <c r="HT51" s="44"/>
      <c r="HU51" s="44"/>
      <c r="HV51" s="44"/>
      <c r="HW51" s="44"/>
      <c r="HX51" s="44"/>
      <c r="HY51" s="44"/>
      <c r="HZ51" s="44"/>
      <c r="IA51" s="44"/>
      <c r="IB51" s="44"/>
      <c r="IC51" s="44"/>
      <c r="ID51" s="44"/>
      <c r="IE51" s="44"/>
      <c r="IF51" s="44"/>
      <c r="IG51" s="44"/>
      <c r="IH51" s="44"/>
      <c r="II51" s="44"/>
      <c r="IJ51" s="44"/>
      <c r="IK51" s="44"/>
      <c r="IL51" s="44"/>
      <c r="IM51" s="44"/>
      <c r="IN51" s="44"/>
      <c r="IO51" s="44"/>
      <c r="IP51" s="44"/>
      <c r="IQ51" s="44"/>
      <c r="IR51" s="44"/>
      <c r="IS51" s="44"/>
      <c r="IT51" s="44"/>
      <c r="IU51" s="44"/>
      <c r="IV51" s="44"/>
      <c r="IW51" s="44"/>
      <c r="IX51" s="44"/>
      <c r="IY51" s="44"/>
      <c r="IZ51" s="44"/>
      <c r="JA51" s="44"/>
      <c r="JB51" s="44"/>
      <c r="JC51" s="44"/>
      <c r="JD51" s="44"/>
      <c r="JE51" s="44"/>
      <c r="JF51" s="44"/>
      <c r="JG51" s="44"/>
      <c r="JH51" s="44"/>
      <c r="JI51" s="44"/>
      <c r="JJ51" s="44"/>
      <c r="JK51" s="44"/>
      <c r="JL51" s="44"/>
      <c r="JM51" s="44"/>
      <c r="JN51" s="44"/>
      <c r="JO51" s="44"/>
      <c r="JP51" s="44"/>
      <c r="JQ51" s="44"/>
      <c r="JR51" s="44"/>
      <c r="JS51" s="44"/>
      <c r="JT51" s="44"/>
      <c r="JU51" s="44"/>
      <c r="JV51" s="44"/>
      <c r="JW51" s="44"/>
      <c r="JX51" s="44"/>
      <c r="JY51" s="44"/>
      <c r="JZ51" s="44"/>
      <c r="KA51" s="44"/>
      <c r="KB51" s="44"/>
      <c r="KC51" s="44"/>
      <c r="KD51" s="44"/>
      <c r="KE51" s="44"/>
      <c r="KF51" s="44"/>
      <c r="KG51" s="44"/>
      <c r="KH51" s="44"/>
      <c r="KI51" s="44"/>
      <c r="KJ51" s="44"/>
      <c r="KK51" s="44"/>
      <c r="KL51" s="44"/>
      <c r="KM51" s="44"/>
      <c r="KN51" s="44"/>
      <c r="KO51" s="44"/>
      <c r="KP51" s="44"/>
      <c r="KQ51" s="44"/>
      <c r="KR51" s="44"/>
      <c r="KS51" s="44"/>
      <c r="KT51" s="44"/>
      <c r="KU51" s="44"/>
      <c r="KV51" s="44"/>
      <c r="KW51" s="44"/>
      <c r="KX51" s="44"/>
      <c r="KY51" s="44"/>
      <c r="KZ51" s="44"/>
      <c r="LA51" s="44"/>
      <c r="LB51" s="44"/>
      <c r="LC51" s="44"/>
      <c r="LD51" s="44"/>
      <c r="LE51" s="44"/>
      <c r="LF51" s="44"/>
      <c r="LG51" s="44"/>
      <c r="LH51" s="44"/>
      <c r="LI51" s="44"/>
      <c r="LJ51" s="44"/>
      <c r="LK51" s="44"/>
      <c r="LL51" s="44"/>
      <c r="LM51" s="44"/>
      <c r="LN51" s="44"/>
      <c r="LO51" s="44"/>
      <c r="LP51" s="44"/>
      <c r="LQ51" s="44"/>
      <c r="LR51" s="44"/>
      <c r="LS51" s="44"/>
      <c r="LT51" s="44"/>
      <c r="LU51" s="44"/>
      <c r="LV51" s="44"/>
      <c r="LW51" s="44"/>
      <c r="LX51" s="44"/>
      <c r="LY51" s="44"/>
      <c r="LZ51" s="44"/>
      <c r="MA51" s="44"/>
      <c r="MB51" s="44"/>
      <c r="MC51" s="44"/>
      <c r="MD51" s="44"/>
      <c r="ME51" s="44"/>
      <c r="MF51" s="44"/>
      <c r="MG51" s="44"/>
      <c r="MH51" s="44"/>
      <c r="MI51" s="44"/>
      <c r="MJ51" s="44"/>
      <c r="MK51" s="44"/>
      <c r="ML51" s="44"/>
      <c r="MM51" s="44"/>
      <c r="MN51" s="44"/>
      <c r="MO51" s="44"/>
      <c r="MP51" s="44"/>
      <c r="MQ51" s="44"/>
      <c r="MR51" s="44"/>
      <c r="MS51" s="44"/>
      <c r="MT51" s="44"/>
      <c r="MU51" s="44"/>
      <c r="MV51" s="44"/>
      <c r="MW51" s="44"/>
      <c r="MX51" s="44"/>
      <c r="MY51" s="44"/>
      <c r="MZ51" s="44"/>
      <c r="NA51" s="44"/>
      <c r="NB51" s="44"/>
      <c r="NC51" s="44"/>
      <c r="ND51" s="44"/>
      <c r="NE51" s="44"/>
      <c r="NF51" s="44"/>
      <c r="NG51" s="44"/>
      <c r="NH51" s="44"/>
      <c r="NI51" s="44"/>
      <c r="NJ51" s="44"/>
      <c r="NK51" s="44"/>
      <c r="NL51" s="44"/>
      <c r="NM51" s="44"/>
      <c r="NN51" s="44"/>
      <c r="NO51" s="44"/>
      <c r="NP51" s="44"/>
      <c r="NQ51" s="44"/>
      <c r="NR51" s="44"/>
      <c r="NS51" s="44"/>
      <c r="NT51" s="44"/>
      <c r="NU51" s="44"/>
      <c r="NV51" s="44"/>
      <c r="NW51" s="44"/>
      <c r="NX51" s="44"/>
      <c r="NY51" s="44"/>
    </row>
    <row r="52" spans="2:389" ht="25.35" customHeight="1" x14ac:dyDescent="0.25">
      <c r="B52" s="85" t="str">
        <f t="shared" si="441"/>
        <v/>
      </c>
      <c r="C52" s="36"/>
      <c r="D52" s="86" t="str">
        <f>IFERROR(VLOOKUP(C52,Tabla_Equipos[],2,FALSE),"")</f>
        <v/>
      </c>
      <c r="E52" s="47"/>
      <c r="F52" s="32"/>
      <c r="G52" s="29"/>
      <c r="H52" s="87" t="str">
        <f>IF(G52="","",IFERROR(VLOOKUP(G52,Tabla_Frecuencias[],2,FALSE),"Otra"))</f>
        <v/>
      </c>
      <c r="I52" s="88" t="str">
        <f t="array" ref="I52">IFERROR(SUM((($S$9:$NY$9&gt;=$F52)*(MOD($S$9:$NY$9-$F52,$G52)+1)=1)*1),"")</f>
        <v/>
      </c>
      <c r="J52" s="89" t="str">
        <f t="shared" si="442"/>
        <v/>
      </c>
      <c r="K52" s="90" t="str">
        <f t="shared" si="442"/>
        <v/>
      </c>
      <c r="L52" s="91" t="str">
        <f t="shared" si="442"/>
        <v/>
      </c>
      <c r="M52" s="92" t="str">
        <f t="shared" si="436"/>
        <v/>
      </c>
      <c r="N52" s="93" t="str">
        <f t="shared" si="437"/>
        <v/>
      </c>
      <c r="O52" s="93" t="str">
        <f t="shared" si="438"/>
        <v/>
      </c>
      <c r="P52" s="94" t="str">
        <f t="array" ref="P52">IFERROR(INDEX($S$9:$NY$9,MATCH("P",S52:NY52,0)),IFERROR(INDEX($S$9:$NY$9,1,MATCH(J52+L52+1,($S$9:$NY$9&gt;=$F52)*(QUOTIENT($S$9:$NY$9-$F52,$G52)+1),0)),""))</f>
        <v/>
      </c>
      <c r="Q52" s="95" t="str">
        <f t="shared" ca="1" si="439"/>
        <v/>
      </c>
      <c r="R52" s="2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4"/>
      <c r="HW52" s="44"/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</row>
    <row r="53" spans="2:389" ht="25.35" customHeight="1" x14ac:dyDescent="0.25">
      <c r="B53" s="85" t="str">
        <f t="shared" si="441"/>
        <v/>
      </c>
      <c r="C53" s="36"/>
      <c r="D53" s="86" t="str">
        <f>IFERROR(VLOOKUP(C53,Tabla_Equipos[],2,FALSE),"")</f>
        <v/>
      </c>
      <c r="E53" s="47"/>
      <c r="F53" s="32"/>
      <c r="G53" s="29"/>
      <c r="H53" s="87" t="str">
        <f>IF(G53="","",IFERROR(VLOOKUP(G53,Tabla_Frecuencias[],2,FALSE),"Otra"))</f>
        <v/>
      </c>
      <c r="I53" s="88" t="str">
        <f t="array" ref="I53">IFERROR(SUM((($S$9:$NY$9&gt;=$F53)*(MOD($S$9:$NY$9-$F53,$G53)+1)=1)*1),"")</f>
        <v/>
      </c>
      <c r="J53" s="89" t="str">
        <f t="shared" si="442"/>
        <v/>
      </c>
      <c r="K53" s="90" t="str">
        <f t="shared" si="442"/>
        <v/>
      </c>
      <c r="L53" s="91" t="str">
        <f t="shared" si="442"/>
        <v/>
      </c>
      <c r="M53" s="92" t="str">
        <f t="shared" si="436"/>
        <v/>
      </c>
      <c r="N53" s="93" t="str">
        <f t="shared" si="437"/>
        <v/>
      </c>
      <c r="O53" s="93" t="str">
        <f t="shared" si="438"/>
        <v/>
      </c>
      <c r="P53" s="94" t="str">
        <f t="array" ref="P53">IFERROR(INDEX($S$9:$NY$9,MATCH("P",S53:NY53,0)),IFERROR(INDEX($S$9:$NY$9,1,MATCH(J53+L53+1,($S$9:$NY$9&gt;=$F53)*(QUOTIENT($S$9:$NY$9-$F53,$G53)+1),0)),""))</f>
        <v/>
      </c>
      <c r="Q53" s="95" t="str">
        <f t="shared" ca="1" si="439"/>
        <v/>
      </c>
      <c r="R53" s="2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4"/>
      <c r="HW53" s="44"/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4"/>
      <c r="LC53" s="44"/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4"/>
      <c r="NV53" s="44"/>
      <c r="NW53" s="44"/>
      <c r="NX53" s="44"/>
      <c r="NY53" s="44"/>
    </row>
    <row r="54" spans="2:389" ht="25.35" customHeight="1" x14ac:dyDescent="0.25">
      <c r="B54" s="85" t="str">
        <f t="shared" si="441"/>
        <v/>
      </c>
      <c r="C54" s="36"/>
      <c r="D54" s="86" t="str">
        <f>IFERROR(VLOOKUP(C54,Tabla_Equipos[],2,FALSE),"")</f>
        <v/>
      </c>
      <c r="E54" s="47"/>
      <c r="F54" s="32"/>
      <c r="G54" s="29"/>
      <c r="H54" s="87" t="str">
        <f>IF(G54="","",IFERROR(VLOOKUP(G54,Tabla_Frecuencias[],2,FALSE),"Otra"))</f>
        <v/>
      </c>
      <c r="I54" s="88" t="str">
        <f t="array" ref="I54">IFERROR(SUM((($S$9:$NY$9&gt;=$F54)*(MOD($S$9:$NY$9-$F54,$G54)+1)=1)*1),"")</f>
        <v/>
      </c>
      <c r="J54" s="89" t="str">
        <f t="shared" si="442"/>
        <v/>
      </c>
      <c r="K54" s="90" t="str">
        <f t="shared" si="442"/>
        <v/>
      </c>
      <c r="L54" s="91" t="str">
        <f t="shared" si="442"/>
        <v/>
      </c>
      <c r="M54" s="92" t="str">
        <f t="shared" si="436"/>
        <v/>
      </c>
      <c r="N54" s="93" t="str">
        <f t="shared" si="437"/>
        <v/>
      </c>
      <c r="O54" s="93" t="str">
        <f t="shared" si="438"/>
        <v/>
      </c>
      <c r="P54" s="94" t="str">
        <f t="array" ref="P54">IFERROR(INDEX($S$9:$NY$9,MATCH("P",S54:NY54,0)),IFERROR(INDEX($S$9:$NY$9,1,MATCH(J54+L54+1,($S$9:$NY$9&gt;=$F54)*(QUOTIENT($S$9:$NY$9-$F54,$G54)+1),0)),""))</f>
        <v/>
      </c>
      <c r="Q54" s="95" t="str">
        <f t="shared" ca="1" si="439"/>
        <v/>
      </c>
      <c r="R54" s="2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4"/>
      <c r="HW54" s="44"/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4"/>
      <c r="IM54" s="44"/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4"/>
      <c r="JG54" s="44"/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4"/>
      <c r="JW54" s="44"/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4"/>
      <c r="KM54" s="44"/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4"/>
      <c r="LC54" s="44"/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4"/>
      <c r="LT54" s="44"/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4"/>
      <c r="MF54" s="44"/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4"/>
      <c r="MU54" s="44"/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4"/>
      <c r="NH54" s="44"/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4"/>
      <c r="NV54" s="44"/>
      <c r="NW54" s="44"/>
      <c r="NX54" s="44"/>
      <c r="NY54" s="44"/>
    </row>
    <row r="55" spans="2:389" ht="25.35" customHeight="1" x14ac:dyDescent="0.25">
      <c r="B55" s="85" t="str">
        <f t="shared" si="441"/>
        <v/>
      </c>
      <c r="C55" s="36"/>
      <c r="D55" s="86" t="str">
        <f>IFERROR(VLOOKUP(C55,Tabla_Equipos[],2,FALSE),"")</f>
        <v/>
      </c>
      <c r="E55" s="47"/>
      <c r="F55" s="32"/>
      <c r="G55" s="29"/>
      <c r="H55" s="87" t="str">
        <f>IF(G55="","",IFERROR(VLOOKUP(G55,Tabla_Frecuencias[],2,FALSE),"Otra"))</f>
        <v/>
      </c>
      <c r="I55" s="88" t="str">
        <f t="array" ref="I55">IFERROR(SUM((($S$9:$NY$9&gt;=$F55)*(MOD($S$9:$NY$9-$F55,$G55)+1)=1)*1),"")</f>
        <v/>
      </c>
      <c r="J55" s="89" t="str">
        <f t="shared" si="442"/>
        <v/>
      </c>
      <c r="K55" s="90" t="str">
        <f t="shared" si="442"/>
        <v/>
      </c>
      <c r="L55" s="91" t="str">
        <f t="shared" si="442"/>
        <v/>
      </c>
      <c r="M55" s="92" t="str">
        <f t="shared" si="436"/>
        <v/>
      </c>
      <c r="N55" s="93" t="str">
        <f t="shared" si="437"/>
        <v/>
      </c>
      <c r="O55" s="93" t="str">
        <f t="shared" si="438"/>
        <v/>
      </c>
      <c r="P55" s="94" t="str">
        <f t="array" ref="P55">IFERROR(INDEX($S$9:$NY$9,MATCH("P",S55:NY55,0)),IFERROR(INDEX($S$9:$NY$9,1,MATCH(J55+L55+1,($S$9:$NY$9&gt;=$F55)*(QUOTIENT($S$9:$NY$9-$F55,$G55)+1),0)),""))</f>
        <v/>
      </c>
      <c r="Q55" s="95" t="str">
        <f t="shared" ca="1" si="439"/>
        <v/>
      </c>
      <c r="R55" s="22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/>
      <c r="FE55" s="44"/>
      <c r="FF55" s="44"/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/>
      <c r="FV55" s="44"/>
      <c r="FW55" s="44"/>
      <c r="FX55" s="44"/>
      <c r="FY55" s="44"/>
      <c r="FZ55" s="44"/>
      <c r="GA55" s="44"/>
      <c r="GB55" s="44"/>
      <c r="GC55" s="44"/>
      <c r="GD55" s="44"/>
      <c r="GE55" s="44"/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/>
      <c r="HA55" s="44"/>
      <c r="HB55" s="44"/>
      <c r="HC55" s="44"/>
      <c r="HD55" s="44"/>
      <c r="HE55" s="44"/>
      <c r="HF55" s="44"/>
      <c r="HG55" s="44"/>
      <c r="HH55" s="44"/>
      <c r="HI55" s="44"/>
      <c r="HJ55" s="44"/>
      <c r="HK55" s="44"/>
      <c r="HL55" s="44"/>
      <c r="HM55" s="44"/>
      <c r="HN55" s="44"/>
      <c r="HO55" s="44"/>
      <c r="HP55" s="44"/>
      <c r="HQ55" s="44"/>
      <c r="HR55" s="44"/>
      <c r="HS55" s="44"/>
      <c r="HT55" s="44"/>
      <c r="HU55" s="44"/>
      <c r="HV55" s="44"/>
      <c r="HW55" s="44"/>
      <c r="HX55" s="44"/>
      <c r="HY55" s="44"/>
      <c r="HZ55" s="44"/>
      <c r="IA55" s="44"/>
      <c r="IB55" s="44"/>
      <c r="IC55" s="44"/>
      <c r="ID55" s="44"/>
      <c r="IE55" s="44"/>
      <c r="IF55" s="44"/>
      <c r="IG55" s="44"/>
      <c r="IH55" s="44"/>
      <c r="II55" s="44"/>
      <c r="IJ55" s="44"/>
      <c r="IK55" s="44"/>
      <c r="IL55" s="44"/>
      <c r="IM55" s="44"/>
      <c r="IN55" s="44"/>
      <c r="IO55" s="44"/>
      <c r="IP55" s="44"/>
      <c r="IQ55" s="44"/>
      <c r="IR55" s="44"/>
      <c r="IS55" s="44"/>
      <c r="IT55" s="44"/>
      <c r="IU55" s="44"/>
      <c r="IV55" s="44"/>
      <c r="IW55" s="44"/>
      <c r="IX55" s="44"/>
      <c r="IY55" s="44"/>
      <c r="IZ55" s="44"/>
      <c r="JA55" s="44"/>
      <c r="JB55" s="44"/>
      <c r="JC55" s="44"/>
      <c r="JD55" s="44"/>
      <c r="JE55" s="44"/>
      <c r="JF55" s="44"/>
      <c r="JG55" s="44"/>
      <c r="JH55" s="44"/>
      <c r="JI55" s="44"/>
      <c r="JJ55" s="44"/>
      <c r="JK55" s="44"/>
      <c r="JL55" s="44"/>
      <c r="JM55" s="44"/>
      <c r="JN55" s="44"/>
      <c r="JO55" s="44"/>
      <c r="JP55" s="44"/>
      <c r="JQ55" s="44"/>
      <c r="JR55" s="44"/>
      <c r="JS55" s="44"/>
      <c r="JT55" s="44"/>
      <c r="JU55" s="44"/>
      <c r="JV55" s="44"/>
      <c r="JW55" s="44"/>
      <c r="JX55" s="44"/>
      <c r="JY55" s="44"/>
      <c r="JZ55" s="44"/>
      <c r="KA55" s="44"/>
      <c r="KB55" s="44"/>
      <c r="KC55" s="44"/>
      <c r="KD55" s="44"/>
      <c r="KE55" s="44"/>
      <c r="KF55" s="44"/>
      <c r="KG55" s="44"/>
      <c r="KH55" s="44"/>
      <c r="KI55" s="44"/>
      <c r="KJ55" s="44"/>
      <c r="KK55" s="44"/>
      <c r="KL55" s="44"/>
      <c r="KM55" s="44"/>
      <c r="KN55" s="44"/>
      <c r="KO55" s="44"/>
      <c r="KP55" s="44"/>
      <c r="KQ55" s="44"/>
      <c r="KR55" s="44"/>
      <c r="KS55" s="44"/>
      <c r="KT55" s="44"/>
      <c r="KU55" s="44"/>
      <c r="KV55" s="44"/>
      <c r="KW55" s="44"/>
      <c r="KX55" s="44"/>
      <c r="KY55" s="44"/>
      <c r="KZ55" s="44"/>
      <c r="LA55" s="44"/>
      <c r="LB55" s="44"/>
      <c r="LC55" s="44"/>
      <c r="LD55" s="44"/>
      <c r="LE55" s="44"/>
      <c r="LF55" s="44"/>
      <c r="LG55" s="44"/>
      <c r="LH55" s="44"/>
      <c r="LI55" s="44"/>
      <c r="LJ55" s="44"/>
      <c r="LK55" s="44"/>
      <c r="LL55" s="44"/>
      <c r="LM55" s="44"/>
      <c r="LN55" s="44"/>
      <c r="LO55" s="44"/>
      <c r="LP55" s="44"/>
      <c r="LQ55" s="44"/>
      <c r="LR55" s="44"/>
      <c r="LS55" s="44"/>
      <c r="LT55" s="44"/>
      <c r="LU55" s="44"/>
      <c r="LV55" s="44"/>
      <c r="LW55" s="44"/>
      <c r="LX55" s="44"/>
      <c r="LY55" s="44"/>
      <c r="LZ55" s="44"/>
      <c r="MA55" s="44"/>
      <c r="MB55" s="44"/>
      <c r="MC55" s="44"/>
      <c r="MD55" s="44"/>
      <c r="ME55" s="44"/>
      <c r="MF55" s="44"/>
      <c r="MG55" s="44"/>
      <c r="MH55" s="44"/>
      <c r="MI55" s="44"/>
      <c r="MJ55" s="44"/>
      <c r="MK55" s="44"/>
      <c r="ML55" s="44"/>
      <c r="MM55" s="44"/>
      <c r="MN55" s="44"/>
      <c r="MO55" s="44"/>
      <c r="MP55" s="44"/>
      <c r="MQ55" s="44"/>
      <c r="MR55" s="44"/>
      <c r="MS55" s="44"/>
      <c r="MT55" s="44"/>
      <c r="MU55" s="44"/>
      <c r="MV55" s="44"/>
      <c r="MW55" s="44"/>
      <c r="MX55" s="44"/>
      <c r="MY55" s="44"/>
      <c r="MZ55" s="44"/>
      <c r="NA55" s="44"/>
      <c r="NB55" s="44"/>
      <c r="NC55" s="44"/>
      <c r="ND55" s="44"/>
      <c r="NE55" s="44"/>
      <c r="NF55" s="44"/>
      <c r="NG55" s="44"/>
      <c r="NH55" s="44"/>
      <c r="NI55" s="44"/>
      <c r="NJ55" s="44"/>
      <c r="NK55" s="44"/>
      <c r="NL55" s="44"/>
      <c r="NM55" s="44"/>
      <c r="NN55" s="44"/>
      <c r="NO55" s="44"/>
      <c r="NP55" s="44"/>
      <c r="NQ55" s="44"/>
      <c r="NR55" s="44"/>
      <c r="NS55" s="44"/>
      <c r="NT55" s="44"/>
      <c r="NU55" s="44"/>
      <c r="NV55" s="44"/>
      <c r="NW55" s="44"/>
      <c r="NX55" s="44"/>
      <c r="NY55" s="44"/>
    </row>
    <row r="56" spans="2:389" ht="25.35" customHeight="1" x14ac:dyDescent="0.25">
      <c r="B56" s="85" t="str">
        <f t="shared" si="441"/>
        <v/>
      </c>
      <c r="C56" s="36"/>
      <c r="D56" s="86" t="str">
        <f>IFERROR(VLOOKUP(C56,Tabla_Equipos[],2,FALSE),"")</f>
        <v/>
      </c>
      <c r="E56" s="47"/>
      <c r="F56" s="32"/>
      <c r="G56" s="29"/>
      <c r="H56" s="87" t="str">
        <f>IF(G56="","",IFERROR(VLOOKUP(G56,Tabla_Frecuencias[],2,FALSE),"Otra"))</f>
        <v/>
      </c>
      <c r="I56" s="88" t="str">
        <f t="array" ref="I56">IFERROR(SUM((($S$9:$NY$9&gt;=$F56)*(MOD($S$9:$NY$9-$F56,$G56)+1)=1)*1),"")</f>
        <v/>
      </c>
      <c r="J56" s="89" t="str">
        <f t="shared" si="442"/>
        <v/>
      </c>
      <c r="K56" s="90" t="str">
        <f t="shared" si="442"/>
        <v/>
      </c>
      <c r="L56" s="91" t="str">
        <f t="shared" si="442"/>
        <v/>
      </c>
      <c r="M56" s="92" t="str">
        <f t="shared" si="436"/>
        <v/>
      </c>
      <c r="N56" s="93" t="str">
        <f t="shared" si="437"/>
        <v/>
      </c>
      <c r="O56" s="93" t="str">
        <f t="shared" si="438"/>
        <v/>
      </c>
      <c r="P56" s="94" t="str">
        <f t="array" ref="P56">IFERROR(INDEX($S$9:$NY$9,MATCH("P",S56:NY56,0)),IFERROR(INDEX($S$9:$NY$9,1,MATCH(J56+L56+1,($S$9:$NY$9&gt;=$F56)*(QUOTIENT($S$9:$NY$9-$F56,$G56)+1),0)),""))</f>
        <v/>
      </c>
      <c r="Q56" s="95" t="str">
        <f t="shared" ca="1" si="439"/>
        <v/>
      </c>
      <c r="R56" s="2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  <c r="HH56" s="44"/>
      <c r="HI56" s="44"/>
      <c r="HJ56" s="44"/>
      <c r="HK56" s="44"/>
      <c r="HL56" s="44"/>
      <c r="HM56" s="44"/>
      <c r="HN56" s="44"/>
      <c r="HO56" s="44"/>
      <c r="HP56" s="44"/>
      <c r="HQ56" s="44"/>
      <c r="HR56" s="44"/>
      <c r="HS56" s="44"/>
      <c r="HT56" s="44"/>
      <c r="HU56" s="44"/>
      <c r="HV56" s="44"/>
      <c r="HW56" s="44"/>
      <c r="HX56" s="44"/>
      <c r="HY56" s="44"/>
      <c r="HZ56" s="44"/>
      <c r="IA56" s="44"/>
      <c r="IB56" s="44"/>
      <c r="IC56" s="44"/>
      <c r="ID56" s="44"/>
      <c r="IE56" s="44"/>
      <c r="IF56" s="44"/>
      <c r="IG56" s="44"/>
      <c r="IH56" s="44"/>
      <c r="II56" s="44"/>
      <c r="IJ56" s="44"/>
      <c r="IK56" s="44"/>
      <c r="IL56" s="44"/>
      <c r="IM56" s="44"/>
      <c r="IN56" s="44"/>
      <c r="IO56" s="44"/>
      <c r="IP56" s="44"/>
      <c r="IQ56" s="44"/>
      <c r="IR56" s="44"/>
      <c r="IS56" s="44"/>
      <c r="IT56" s="44"/>
      <c r="IU56" s="44"/>
      <c r="IV56" s="44"/>
      <c r="IW56" s="44"/>
      <c r="IX56" s="44"/>
      <c r="IY56" s="44"/>
      <c r="IZ56" s="44"/>
      <c r="JA56" s="44"/>
      <c r="JB56" s="44"/>
      <c r="JC56" s="44"/>
      <c r="JD56" s="44"/>
      <c r="JE56" s="44"/>
      <c r="JF56" s="44"/>
      <c r="JG56" s="44"/>
      <c r="JH56" s="44"/>
      <c r="JI56" s="44"/>
      <c r="JJ56" s="44"/>
      <c r="JK56" s="44"/>
      <c r="JL56" s="44"/>
      <c r="JM56" s="44"/>
      <c r="JN56" s="44"/>
      <c r="JO56" s="44"/>
      <c r="JP56" s="44"/>
      <c r="JQ56" s="44"/>
      <c r="JR56" s="44"/>
      <c r="JS56" s="44"/>
      <c r="JT56" s="44"/>
      <c r="JU56" s="44"/>
      <c r="JV56" s="44"/>
      <c r="JW56" s="44"/>
      <c r="JX56" s="44"/>
      <c r="JY56" s="44"/>
      <c r="JZ56" s="44"/>
      <c r="KA56" s="44"/>
      <c r="KB56" s="44"/>
      <c r="KC56" s="44"/>
      <c r="KD56" s="44"/>
      <c r="KE56" s="44"/>
      <c r="KF56" s="44"/>
      <c r="KG56" s="44"/>
      <c r="KH56" s="44"/>
      <c r="KI56" s="44"/>
      <c r="KJ56" s="44"/>
      <c r="KK56" s="44"/>
      <c r="KL56" s="44"/>
      <c r="KM56" s="44"/>
      <c r="KN56" s="44"/>
      <c r="KO56" s="44"/>
      <c r="KP56" s="44"/>
      <c r="KQ56" s="44"/>
      <c r="KR56" s="44"/>
      <c r="KS56" s="44"/>
      <c r="KT56" s="44"/>
      <c r="KU56" s="44"/>
      <c r="KV56" s="44"/>
      <c r="KW56" s="44"/>
      <c r="KX56" s="44"/>
      <c r="KY56" s="44"/>
      <c r="KZ56" s="44"/>
      <c r="LA56" s="44"/>
      <c r="LB56" s="44"/>
      <c r="LC56" s="44"/>
      <c r="LD56" s="44"/>
      <c r="LE56" s="44"/>
      <c r="LF56" s="44"/>
      <c r="LG56" s="44"/>
      <c r="LH56" s="44"/>
      <c r="LI56" s="44"/>
      <c r="LJ56" s="44"/>
      <c r="LK56" s="44"/>
      <c r="LL56" s="44"/>
      <c r="LM56" s="44"/>
      <c r="LN56" s="44"/>
      <c r="LO56" s="44"/>
      <c r="LP56" s="44"/>
      <c r="LQ56" s="44"/>
      <c r="LR56" s="44"/>
      <c r="LS56" s="44"/>
      <c r="LT56" s="44"/>
      <c r="LU56" s="44"/>
      <c r="LV56" s="44"/>
      <c r="LW56" s="44"/>
      <c r="LX56" s="44"/>
      <c r="LY56" s="44"/>
      <c r="LZ56" s="44"/>
      <c r="MA56" s="44"/>
      <c r="MB56" s="44"/>
      <c r="MC56" s="44"/>
      <c r="MD56" s="44"/>
      <c r="ME56" s="44"/>
      <c r="MF56" s="44"/>
      <c r="MG56" s="44"/>
      <c r="MH56" s="44"/>
      <c r="MI56" s="44"/>
      <c r="MJ56" s="44"/>
      <c r="MK56" s="44"/>
      <c r="ML56" s="44"/>
      <c r="MM56" s="44"/>
      <c r="MN56" s="44"/>
      <c r="MO56" s="44"/>
      <c r="MP56" s="44"/>
      <c r="MQ56" s="44"/>
      <c r="MR56" s="44"/>
      <c r="MS56" s="44"/>
      <c r="MT56" s="44"/>
      <c r="MU56" s="44"/>
      <c r="MV56" s="44"/>
      <c r="MW56" s="44"/>
      <c r="MX56" s="44"/>
      <c r="MY56" s="44"/>
      <c r="MZ56" s="44"/>
      <c r="NA56" s="44"/>
      <c r="NB56" s="44"/>
      <c r="NC56" s="44"/>
      <c r="ND56" s="44"/>
      <c r="NE56" s="44"/>
      <c r="NF56" s="44"/>
      <c r="NG56" s="44"/>
      <c r="NH56" s="44"/>
      <c r="NI56" s="44"/>
      <c r="NJ56" s="44"/>
      <c r="NK56" s="44"/>
      <c r="NL56" s="44"/>
      <c r="NM56" s="44"/>
      <c r="NN56" s="44"/>
      <c r="NO56" s="44"/>
      <c r="NP56" s="44"/>
      <c r="NQ56" s="44"/>
      <c r="NR56" s="44"/>
      <c r="NS56" s="44"/>
      <c r="NT56" s="44"/>
      <c r="NU56" s="44"/>
      <c r="NV56" s="44"/>
      <c r="NW56" s="44"/>
      <c r="NX56" s="44"/>
      <c r="NY56" s="44"/>
    </row>
    <row r="57" spans="2:389" ht="25.35" customHeight="1" x14ac:dyDescent="0.25">
      <c r="B57" s="85" t="str">
        <f t="shared" si="441"/>
        <v/>
      </c>
      <c r="C57" s="36"/>
      <c r="D57" s="86" t="str">
        <f>IFERROR(VLOOKUP(C57,Tabla_Equipos[],2,FALSE),"")</f>
        <v/>
      </c>
      <c r="E57" s="47"/>
      <c r="F57" s="32"/>
      <c r="G57" s="29"/>
      <c r="H57" s="87" t="str">
        <f>IF(G57="","",IFERROR(VLOOKUP(G57,Tabla_Frecuencias[],2,FALSE),"Otra"))</f>
        <v/>
      </c>
      <c r="I57" s="88" t="str">
        <f t="array" ref="I57">IFERROR(SUM((($S$9:$NY$9&gt;=$F57)*(MOD($S$9:$NY$9-$F57,$G57)+1)=1)*1),"")</f>
        <v/>
      </c>
      <c r="J57" s="89" t="str">
        <f t="shared" si="442"/>
        <v/>
      </c>
      <c r="K57" s="90" t="str">
        <f t="shared" si="442"/>
        <v/>
      </c>
      <c r="L57" s="91" t="str">
        <f t="shared" si="442"/>
        <v/>
      </c>
      <c r="M57" s="92" t="str">
        <f t="shared" si="436"/>
        <v/>
      </c>
      <c r="N57" s="93" t="str">
        <f t="shared" si="437"/>
        <v/>
      </c>
      <c r="O57" s="93" t="str">
        <f t="shared" si="438"/>
        <v/>
      </c>
      <c r="P57" s="94" t="str">
        <f t="array" ref="P57">IFERROR(INDEX($S$9:$NY$9,MATCH("P",S57:NY57,0)),IFERROR(INDEX($S$9:$NY$9,1,MATCH(J57+L57+1,($S$9:$NY$9&gt;=$F57)*(QUOTIENT($S$9:$NY$9-$F57,$G57)+1),0)),""))</f>
        <v/>
      </c>
      <c r="Q57" s="95" t="str">
        <f t="shared" ca="1" si="439"/>
        <v/>
      </c>
      <c r="R57" s="22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44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/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44"/>
      <c r="HO57" s="44"/>
      <c r="HP57" s="44"/>
      <c r="HQ57" s="44"/>
      <c r="HR57" s="44"/>
      <c r="HS57" s="44"/>
      <c r="HT57" s="44"/>
      <c r="HU57" s="44"/>
      <c r="HV57" s="44"/>
      <c r="HW57" s="44"/>
      <c r="HX57" s="44"/>
      <c r="HY57" s="44"/>
      <c r="HZ57" s="44"/>
      <c r="IA57" s="44"/>
      <c r="IB57" s="44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44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4"/>
      <c r="JB57" s="44"/>
      <c r="JC57" s="44"/>
      <c r="JD57" s="44"/>
      <c r="JE57" s="44"/>
      <c r="JF57" s="44"/>
      <c r="JG57" s="44"/>
      <c r="JH57" s="44"/>
      <c r="JI57" s="44"/>
      <c r="JJ57" s="44"/>
      <c r="JK57" s="44"/>
      <c r="JL57" s="44"/>
      <c r="JM57" s="44"/>
      <c r="JN57" s="44"/>
      <c r="JO57" s="44"/>
      <c r="JP57" s="44"/>
      <c r="JQ57" s="44"/>
      <c r="JR57" s="44"/>
      <c r="JS57" s="44"/>
      <c r="JT57" s="44"/>
      <c r="JU57" s="44"/>
      <c r="JV57" s="44"/>
      <c r="JW57" s="44"/>
      <c r="JX57" s="44"/>
      <c r="JY57" s="44"/>
      <c r="JZ57" s="44"/>
      <c r="KA57" s="44"/>
      <c r="KB57" s="44"/>
      <c r="KC57" s="44"/>
      <c r="KD57" s="44"/>
      <c r="KE57" s="44"/>
      <c r="KF57" s="44"/>
      <c r="KG57" s="44"/>
      <c r="KH57" s="44"/>
      <c r="KI57" s="44"/>
      <c r="KJ57" s="44"/>
      <c r="KK57" s="44"/>
      <c r="KL57" s="44"/>
      <c r="KM57" s="44"/>
      <c r="KN57" s="44"/>
      <c r="KO57" s="44"/>
      <c r="KP57" s="44"/>
      <c r="KQ57" s="44"/>
      <c r="KR57" s="44"/>
      <c r="KS57" s="44"/>
      <c r="KT57" s="44"/>
      <c r="KU57" s="44"/>
      <c r="KV57" s="44"/>
      <c r="KW57" s="44"/>
      <c r="KX57" s="44"/>
      <c r="KY57" s="44"/>
      <c r="KZ57" s="44"/>
      <c r="LA57" s="44"/>
      <c r="LB57" s="44"/>
      <c r="LC57" s="44"/>
      <c r="LD57" s="44"/>
      <c r="LE57" s="44"/>
      <c r="LF57" s="44"/>
      <c r="LG57" s="44"/>
      <c r="LH57" s="44"/>
      <c r="LI57" s="44"/>
      <c r="LJ57" s="44"/>
      <c r="LK57" s="44"/>
      <c r="LL57" s="44"/>
      <c r="LM57" s="44"/>
      <c r="LN57" s="44"/>
      <c r="LO57" s="44"/>
      <c r="LP57" s="44"/>
      <c r="LQ57" s="44"/>
      <c r="LR57" s="44"/>
      <c r="LS57" s="44"/>
      <c r="LT57" s="44"/>
      <c r="LU57" s="44"/>
      <c r="LV57" s="44"/>
      <c r="LW57" s="44"/>
      <c r="LX57" s="44"/>
      <c r="LY57" s="44"/>
      <c r="LZ57" s="44"/>
      <c r="MA57" s="44"/>
      <c r="MB57" s="44"/>
      <c r="MC57" s="44"/>
      <c r="MD57" s="44"/>
      <c r="ME57" s="44"/>
      <c r="MF57" s="44"/>
      <c r="MG57" s="44"/>
      <c r="MH57" s="44"/>
      <c r="MI57" s="44"/>
      <c r="MJ57" s="44"/>
      <c r="MK57" s="44"/>
      <c r="ML57" s="44"/>
      <c r="MM57" s="44"/>
      <c r="MN57" s="44"/>
      <c r="MO57" s="44"/>
      <c r="MP57" s="44"/>
      <c r="MQ57" s="44"/>
      <c r="MR57" s="44"/>
      <c r="MS57" s="44"/>
      <c r="MT57" s="44"/>
      <c r="MU57" s="44"/>
      <c r="MV57" s="44"/>
      <c r="MW57" s="44"/>
      <c r="MX57" s="44"/>
      <c r="MY57" s="44"/>
      <c r="MZ57" s="44"/>
      <c r="NA57" s="44"/>
      <c r="NB57" s="44"/>
      <c r="NC57" s="44"/>
      <c r="ND57" s="44"/>
      <c r="NE57" s="44"/>
      <c r="NF57" s="44"/>
      <c r="NG57" s="44"/>
      <c r="NH57" s="44"/>
      <c r="NI57" s="44"/>
      <c r="NJ57" s="44"/>
      <c r="NK57" s="44"/>
      <c r="NL57" s="44"/>
      <c r="NM57" s="44"/>
      <c r="NN57" s="44"/>
      <c r="NO57" s="44"/>
      <c r="NP57" s="44"/>
      <c r="NQ57" s="44"/>
      <c r="NR57" s="44"/>
      <c r="NS57" s="44"/>
      <c r="NT57" s="44"/>
      <c r="NU57" s="44"/>
      <c r="NV57" s="44"/>
      <c r="NW57" s="44"/>
      <c r="NX57" s="44"/>
      <c r="NY57" s="44"/>
    </row>
    <row r="58" spans="2:389" ht="25.35" customHeight="1" x14ac:dyDescent="0.25">
      <c r="B58" s="85" t="str">
        <f t="shared" si="441"/>
        <v/>
      </c>
      <c r="C58" s="36"/>
      <c r="D58" s="86" t="str">
        <f>IFERROR(VLOOKUP(C58,Tabla_Equipos[],2,FALSE),"")</f>
        <v/>
      </c>
      <c r="E58" s="47"/>
      <c r="F58" s="32"/>
      <c r="G58" s="29"/>
      <c r="H58" s="87" t="str">
        <f>IF(G58="","",IFERROR(VLOOKUP(G58,Tabla_Frecuencias[],2,FALSE),"Otra"))</f>
        <v/>
      </c>
      <c r="I58" s="88" t="str">
        <f t="array" ref="I58">IFERROR(SUM((($S$9:$NY$9&gt;=$F58)*(MOD($S$9:$NY$9-$F58,$G58)+1)=1)*1),"")</f>
        <v/>
      </c>
      <c r="J58" s="89" t="str">
        <f t="shared" si="442"/>
        <v/>
      </c>
      <c r="K58" s="90" t="str">
        <f t="shared" si="442"/>
        <v/>
      </c>
      <c r="L58" s="91" t="str">
        <f t="shared" si="442"/>
        <v/>
      </c>
      <c r="M58" s="92" t="str">
        <f t="shared" si="436"/>
        <v/>
      </c>
      <c r="N58" s="93" t="str">
        <f t="shared" si="437"/>
        <v/>
      </c>
      <c r="O58" s="93" t="str">
        <f t="shared" si="438"/>
        <v/>
      </c>
      <c r="P58" s="94" t="str">
        <f t="array" ref="P58">IFERROR(INDEX($S$9:$NY$9,MATCH("P",S58:NY58,0)),IFERROR(INDEX($S$9:$NY$9,1,MATCH(J58+L58+1,($S$9:$NY$9&gt;=$F58)*(QUOTIENT($S$9:$NY$9-$F58,$G58)+1),0)),""))</f>
        <v/>
      </c>
      <c r="Q58" s="95" t="str">
        <f t="shared" ca="1" si="439"/>
        <v/>
      </c>
      <c r="R58" s="22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4"/>
      <c r="DK58" s="44"/>
      <c r="DL58" s="44"/>
      <c r="DM58" s="44"/>
      <c r="DN58" s="44"/>
      <c r="DO58" s="44"/>
      <c r="DP58" s="44"/>
      <c r="DQ58" s="44"/>
      <c r="DR58" s="44"/>
      <c r="DS58" s="44"/>
      <c r="DT58" s="44"/>
      <c r="DU58" s="44"/>
      <c r="DV58" s="44"/>
      <c r="DW58" s="44"/>
      <c r="DX58" s="44"/>
      <c r="DY58" s="44"/>
      <c r="DZ58" s="44"/>
      <c r="EA58" s="44"/>
      <c r="EB58" s="44"/>
      <c r="EC58" s="44"/>
      <c r="ED58" s="44"/>
      <c r="EE58" s="44"/>
      <c r="EF58" s="44"/>
      <c r="EG58" s="44"/>
      <c r="EH58" s="44"/>
      <c r="EI58" s="44"/>
      <c r="EJ58" s="44"/>
      <c r="EK58" s="44"/>
      <c r="EL58" s="44"/>
      <c r="EM58" s="44"/>
      <c r="EN58" s="44"/>
      <c r="EO58" s="44"/>
      <c r="EP58" s="44"/>
      <c r="EQ58" s="44"/>
      <c r="ER58" s="44"/>
      <c r="ES58" s="44"/>
      <c r="ET58" s="44"/>
      <c r="EU58" s="44"/>
      <c r="EV58" s="44"/>
      <c r="EW58" s="44"/>
      <c r="EX58" s="44"/>
      <c r="EY58" s="44"/>
      <c r="EZ58" s="44"/>
      <c r="FA58" s="44"/>
      <c r="FB58" s="44"/>
      <c r="FC58" s="44"/>
      <c r="FD58" s="44"/>
      <c r="FE58" s="44"/>
      <c r="FF58" s="44"/>
      <c r="FG58" s="44"/>
      <c r="FH58" s="44"/>
      <c r="FI58" s="44"/>
      <c r="FJ58" s="44"/>
      <c r="FK58" s="44"/>
      <c r="FL58" s="44"/>
      <c r="FM58" s="44"/>
      <c r="FN58" s="44"/>
      <c r="FO58" s="44"/>
      <c r="FP58" s="44"/>
      <c r="FQ58" s="44"/>
      <c r="FR58" s="44"/>
      <c r="FS58" s="44"/>
      <c r="FT58" s="44"/>
      <c r="FU58" s="44"/>
      <c r="FV58" s="44"/>
      <c r="FW58" s="44"/>
      <c r="FX58" s="44"/>
      <c r="FY58" s="44"/>
      <c r="FZ58" s="44"/>
      <c r="GA58" s="44"/>
      <c r="GB58" s="44"/>
      <c r="GC58" s="44"/>
      <c r="GD58" s="44"/>
      <c r="GE58" s="44"/>
      <c r="GF58" s="44"/>
      <c r="GG58" s="44"/>
      <c r="GH58" s="44"/>
      <c r="GI58" s="44"/>
      <c r="GJ58" s="44"/>
      <c r="GK58" s="44"/>
      <c r="GL58" s="44"/>
      <c r="GM58" s="44"/>
      <c r="GN58" s="44"/>
      <c r="GO58" s="44"/>
      <c r="GP58" s="44"/>
      <c r="GQ58" s="44"/>
      <c r="GR58" s="44"/>
      <c r="GS58" s="44"/>
      <c r="GT58" s="44"/>
      <c r="GU58" s="44"/>
      <c r="GV58" s="44"/>
      <c r="GW58" s="44"/>
      <c r="GX58" s="44"/>
      <c r="GY58" s="44"/>
      <c r="GZ58" s="44"/>
      <c r="HA58" s="44"/>
      <c r="HB58" s="44"/>
      <c r="HC58" s="44"/>
      <c r="HD58" s="44"/>
      <c r="HE58" s="44"/>
      <c r="HF58" s="44"/>
      <c r="HG58" s="44"/>
      <c r="HH58" s="44"/>
      <c r="HI58" s="44"/>
      <c r="HJ58" s="44"/>
      <c r="HK58" s="44"/>
      <c r="HL58" s="44"/>
      <c r="HM58" s="44"/>
      <c r="HN58" s="44"/>
      <c r="HO58" s="44"/>
      <c r="HP58" s="44"/>
      <c r="HQ58" s="44"/>
      <c r="HR58" s="44"/>
      <c r="HS58" s="44"/>
      <c r="HT58" s="44"/>
      <c r="HU58" s="44"/>
      <c r="HV58" s="44"/>
      <c r="HW58" s="44"/>
      <c r="HX58" s="44"/>
      <c r="HY58" s="44"/>
      <c r="HZ58" s="44"/>
      <c r="IA58" s="44"/>
      <c r="IB58" s="44"/>
      <c r="IC58" s="44"/>
      <c r="ID58" s="44"/>
      <c r="IE58" s="44"/>
      <c r="IF58" s="44"/>
      <c r="IG58" s="44"/>
      <c r="IH58" s="44"/>
      <c r="II58" s="44"/>
      <c r="IJ58" s="44"/>
      <c r="IK58" s="44"/>
      <c r="IL58" s="44"/>
      <c r="IM58" s="44"/>
      <c r="IN58" s="44"/>
      <c r="IO58" s="44"/>
      <c r="IP58" s="44"/>
      <c r="IQ58" s="44"/>
      <c r="IR58" s="44"/>
      <c r="IS58" s="44"/>
      <c r="IT58" s="44"/>
      <c r="IU58" s="44"/>
      <c r="IV58" s="44"/>
      <c r="IW58" s="44"/>
      <c r="IX58" s="44"/>
      <c r="IY58" s="44"/>
      <c r="IZ58" s="44"/>
      <c r="JA58" s="44"/>
      <c r="JB58" s="44"/>
      <c r="JC58" s="44"/>
      <c r="JD58" s="44"/>
      <c r="JE58" s="44"/>
      <c r="JF58" s="44"/>
      <c r="JG58" s="44"/>
      <c r="JH58" s="44"/>
      <c r="JI58" s="44"/>
      <c r="JJ58" s="44"/>
      <c r="JK58" s="44"/>
      <c r="JL58" s="44"/>
      <c r="JM58" s="44"/>
      <c r="JN58" s="44"/>
      <c r="JO58" s="44"/>
      <c r="JP58" s="44"/>
      <c r="JQ58" s="44"/>
      <c r="JR58" s="44"/>
      <c r="JS58" s="44"/>
      <c r="JT58" s="44"/>
      <c r="JU58" s="44"/>
      <c r="JV58" s="44"/>
      <c r="JW58" s="44"/>
      <c r="JX58" s="44"/>
      <c r="JY58" s="44"/>
      <c r="JZ58" s="44"/>
      <c r="KA58" s="44"/>
      <c r="KB58" s="44"/>
      <c r="KC58" s="44"/>
      <c r="KD58" s="44"/>
      <c r="KE58" s="44"/>
      <c r="KF58" s="44"/>
      <c r="KG58" s="44"/>
      <c r="KH58" s="44"/>
      <c r="KI58" s="44"/>
      <c r="KJ58" s="44"/>
      <c r="KK58" s="44"/>
      <c r="KL58" s="44"/>
      <c r="KM58" s="44"/>
      <c r="KN58" s="44"/>
      <c r="KO58" s="44"/>
      <c r="KP58" s="44"/>
      <c r="KQ58" s="44"/>
      <c r="KR58" s="44"/>
      <c r="KS58" s="44"/>
      <c r="KT58" s="44"/>
      <c r="KU58" s="44"/>
      <c r="KV58" s="44"/>
      <c r="KW58" s="44"/>
      <c r="KX58" s="44"/>
      <c r="KY58" s="44"/>
      <c r="KZ58" s="44"/>
      <c r="LA58" s="44"/>
      <c r="LB58" s="44"/>
      <c r="LC58" s="44"/>
      <c r="LD58" s="44"/>
      <c r="LE58" s="44"/>
      <c r="LF58" s="44"/>
      <c r="LG58" s="44"/>
      <c r="LH58" s="44"/>
      <c r="LI58" s="44"/>
      <c r="LJ58" s="44"/>
      <c r="LK58" s="44"/>
      <c r="LL58" s="44"/>
      <c r="LM58" s="44"/>
      <c r="LN58" s="44"/>
      <c r="LO58" s="44"/>
      <c r="LP58" s="44"/>
      <c r="LQ58" s="44"/>
      <c r="LR58" s="44"/>
      <c r="LS58" s="44"/>
      <c r="LT58" s="44"/>
      <c r="LU58" s="44"/>
      <c r="LV58" s="44"/>
      <c r="LW58" s="44"/>
      <c r="LX58" s="44"/>
      <c r="LY58" s="44"/>
      <c r="LZ58" s="44"/>
      <c r="MA58" s="44"/>
      <c r="MB58" s="44"/>
      <c r="MC58" s="44"/>
      <c r="MD58" s="44"/>
      <c r="ME58" s="44"/>
      <c r="MF58" s="44"/>
      <c r="MG58" s="44"/>
      <c r="MH58" s="44"/>
      <c r="MI58" s="44"/>
      <c r="MJ58" s="44"/>
      <c r="MK58" s="44"/>
      <c r="ML58" s="44"/>
      <c r="MM58" s="44"/>
      <c r="MN58" s="44"/>
      <c r="MO58" s="44"/>
      <c r="MP58" s="44"/>
      <c r="MQ58" s="44"/>
      <c r="MR58" s="44"/>
      <c r="MS58" s="44"/>
      <c r="MT58" s="44"/>
      <c r="MU58" s="44"/>
      <c r="MV58" s="44"/>
      <c r="MW58" s="44"/>
      <c r="MX58" s="44"/>
      <c r="MY58" s="44"/>
      <c r="MZ58" s="44"/>
      <c r="NA58" s="44"/>
      <c r="NB58" s="44"/>
      <c r="NC58" s="44"/>
      <c r="ND58" s="44"/>
      <c r="NE58" s="44"/>
      <c r="NF58" s="44"/>
      <c r="NG58" s="44"/>
      <c r="NH58" s="44"/>
      <c r="NI58" s="44"/>
      <c r="NJ58" s="44"/>
      <c r="NK58" s="44"/>
      <c r="NL58" s="44"/>
      <c r="NM58" s="44"/>
      <c r="NN58" s="44"/>
      <c r="NO58" s="44"/>
      <c r="NP58" s="44"/>
      <c r="NQ58" s="44"/>
      <c r="NR58" s="44"/>
      <c r="NS58" s="44"/>
      <c r="NT58" s="44"/>
      <c r="NU58" s="44"/>
      <c r="NV58" s="44"/>
      <c r="NW58" s="44"/>
      <c r="NX58" s="44"/>
      <c r="NY58" s="44"/>
    </row>
    <row r="59" spans="2:389" ht="25.35" customHeight="1" x14ac:dyDescent="0.25">
      <c r="B59" s="85" t="str">
        <f t="shared" si="441"/>
        <v/>
      </c>
      <c r="C59" s="36"/>
      <c r="D59" s="86" t="str">
        <f>IFERROR(VLOOKUP(C59,Tabla_Equipos[],2,FALSE),"")</f>
        <v/>
      </c>
      <c r="E59" s="47"/>
      <c r="F59" s="32"/>
      <c r="G59" s="29"/>
      <c r="H59" s="87" t="str">
        <f>IF(G59="","",IFERROR(VLOOKUP(G59,Tabla_Frecuencias[],2,FALSE),"Otra"))</f>
        <v/>
      </c>
      <c r="I59" s="88" t="str">
        <f t="array" ref="I59">IFERROR(SUM((($S$9:$NY$9&gt;=$F59)*(MOD($S$9:$NY$9-$F59,$G59)+1)=1)*1),"")</f>
        <v/>
      </c>
      <c r="J59" s="89" t="str">
        <f t="shared" si="442"/>
        <v/>
      </c>
      <c r="K59" s="90" t="str">
        <f t="shared" si="442"/>
        <v/>
      </c>
      <c r="L59" s="91" t="str">
        <f t="shared" si="442"/>
        <v/>
      </c>
      <c r="M59" s="92" t="str">
        <f t="shared" si="436"/>
        <v/>
      </c>
      <c r="N59" s="93" t="str">
        <f t="shared" si="437"/>
        <v/>
      </c>
      <c r="O59" s="93" t="str">
        <f t="shared" si="438"/>
        <v/>
      </c>
      <c r="P59" s="94" t="str">
        <f t="array" ref="P59">IFERROR(INDEX($S$9:$NY$9,MATCH("P",S59:NY59,0)),IFERROR(INDEX($S$9:$NY$9,1,MATCH(J59+L59+1,($S$9:$NY$9&gt;=$F59)*(QUOTIENT($S$9:$NY$9-$F59,$G59)+1),0)),""))</f>
        <v/>
      </c>
      <c r="Q59" s="95" t="str">
        <f t="shared" ca="1" si="439"/>
        <v/>
      </c>
      <c r="R59" s="22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4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4"/>
      <c r="EW59" s="44"/>
      <c r="EX59" s="44"/>
      <c r="EY59" s="44"/>
      <c r="EZ59" s="44"/>
      <c r="FA59" s="44"/>
      <c r="FB59" s="44"/>
      <c r="FC59" s="44"/>
      <c r="FD59" s="44"/>
      <c r="FE59" s="44"/>
      <c r="FF59" s="44"/>
      <c r="FG59" s="44"/>
      <c r="FH59" s="44"/>
      <c r="FI59" s="44"/>
      <c r="FJ59" s="44"/>
      <c r="FK59" s="44"/>
      <c r="FL59" s="44"/>
      <c r="FM59" s="44"/>
      <c r="FN59" s="44"/>
      <c r="FO59" s="44"/>
      <c r="FP59" s="44"/>
      <c r="FQ59" s="44"/>
      <c r="FR59" s="44"/>
      <c r="FS59" s="44"/>
      <c r="FT59" s="44"/>
      <c r="FU59" s="44"/>
      <c r="FV59" s="44"/>
      <c r="FW59" s="44"/>
      <c r="FX59" s="44"/>
      <c r="FY59" s="44"/>
      <c r="FZ59" s="44"/>
      <c r="GA59" s="44"/>
      <c r="GB59" s="44"/>
      <c r="GC59" s="44"/>
      <c r="GD59" s="44"/>
      <c r="GE59" s="44"/>
      <c r="GF59" s="44"/>
      <c r="GG59" s="44"/>
      <c r="GH59" s="44"/>
      <c r="GI59" s="44"/>
      <c r="GJ59" s="44"/>
      <c r="GK59" s="44"/>
      <c r="GL59" s="44"/>
      <c r="GM59" s="44"/>
      <c r="GN59" s="44"/>
      <c r="GO59" s="44"/>
      <c r="GP59" s="44"/>
      <c r="GQ59" s="44"/>
      <c r="GR59" s="44"/>
      <c r="GS59" s="44"/>
      <c r="GT59" s="44"/>
      <c r="GU59" s="44"/>
      <c r="GV59" s="44"/>
      <c r="GW59" s="44"/>
      <c r="GX59" s="44"/>
      <c r="GY59" s="44"/>
      <c r="GZ59" s="44"/>
      <c r="HA59" s="44"/>
      <c r="HB59" s="44"/>
      <c r="HC59" s="44"/>
      <c r="HD59" s="44"/>
      <c r="HE59" s="44"/>
      <c r="HF59" s="44"/>
      <c r="HG59" s="44"/>
      <c r="HH59" s="44"/>
      <c r="HI59" s="44"/>
      <c r="HJ59" s="44"/>
      <c r="HK59" s="44"/>
      <c r="HL59" s="44"/>
      <c r="HM59" s="44"/>
      <c r="HN59" s="44"/>
      <c r="HO59" s="44"/>
      <c r="HP59" s="44"/>
      <c r="HQ59" s="44"/>
      <c r="HR59" s="44"/>
      <c r="HS59" s="44"/>
      <c r="HT59" s="44"/>
      <c r="HU59" s="44"/>
      <c r="HV59" s="44"/>
      <c r="HW59" s="44"/>
      <c r="HX59" s="44"/>
      <c r="HY59" s="44"/>
      <c r="HZ59" s="44"/>
      <c r="IA59" s="44"/>
      <c r="IB59" s="44"/>
      <c r="IC59" s="44"/>
      <c r="ID59" s="44"/>
      <c r="IE59" s="44"/>
      <c r="IF59" s="44"/>
      <c r="IG59" s="44"/>
      <c r="IH59" s="44"/>
      <c r="II59" s="44"/>
      <c r="IJ59" s="44"/>
      <c r="IK59" s="44"/>
      <c r="IL59" s="44"/>
      <c r="IM59" s="44"/>
      <c r="IN59" s="44"/>
      <c r="IO59" s="44"/>
      <c r="IP59" s="44"/>
      <c r="IQ59" s="44"/>
      <c r="IR59" s="44"/>
      <c r="IS59" s="44"/>
      <c r="IT59" s="44"/>
      <c r="IU59" s="44"/>
      <c r="IV59" s="44"/>
      <c r="IW59" s="44"/>
      <c r="IX59" s="44"/>
      <c r="IY59" s="44"/>
      <c r="IZ59" s="44"/>
      <c r="JA59" s="44"/>
      <c r="JB59" s="44"/>
      <c r="JC59" s="44"/>
      <c r="JD59" s="44"/>
      <c r="JE59" s="44"/>
      <c r="JF59" s="44"/>
      <c r="JG59" s="44"/>
      <c r="JH59" s="44"/>
      <c r="JI59" s="44"/>
      <c r="JJ59" s="44"/>
      <c r="JK59" s="44"/>
      <c r="JL59" s="44"/>
      <c r="JM59" s="44"/>
      <c r="JN59" s="44"/>
      <c r="JO59" s="44"/>
      <c r="JP59" s="44"/>
      <c r="JQ59" s="44"/>
      <c r="JR59" s="44"/>
      <c r="JS59" s="44"/>
      <c r="JT59" s="44"/>
      <c r="JU59" s="44"/>
      <c r="JV59" s="44"/>
      <c r="JW59" s="44"/>
      <c r="JX59" s="44"/>
      <c r="JY59" s="44"/>
      <c r="JZ59" s="44"/>
      <c r="KA59" s="44"/>
      <c r="KB59" s="44"/>
      <c r="KC59" s="44"/>
      <c r="KD59" s="44"/>
      <c r="KE59" s="44"/>
      <c r="KF59" s="44"/>
      <c r="KG59" s="44"/>
      <c r="KH59" s="44"/>
      <c r="KI59" s="44"/>
      <c r="KJ59" s="44"/>
      <c r="KK59" s="44"/>
      <c r="KL59" s="44"/>
      <c r="KM59" s="44"/>
      <c r="KN59" s="44"/>
      <c r="KO59" s="44"/>
      <c r="KP59" s="44"/>
      <c r="KQ59" s="44"/>
      <c r="KR59" s="44"/>
      <c r="KS59" s="44"/>
      <c r="KT59" s="44"/>
      <c r="KU59" s="44"/>
      <c r="KV59" s="44"/>
      <c r="KW59" s="44"/>
      <c r="KX59" s="44"/>
      <c r="KY59" s="44"/>
      <c r="KZ59" s="44"/>
      <c r="LA59" s="44"/>
      <c r="LB59" s="44"/>
      <c r="LC59" s="44"/>
      <c r="LD59" s="44"/>
      <c r="LE59" s="44"/>
      <c r="LF59" s="44"/>
      <c r="LG59" s="44"/>
      <c r="LH59" s="44"/>
      <c r="LI59" s="44"/>
      <c r="LJ59" s="44"/>
      <c r="LK59" s="44"/>
      <c r="LL59" s="44"/>
      <c r="LM59" s="44"/>
      <c r="LN59" s="44"/>
      <c r="LO59" s="44"/>
      <c r="LP59" s="44"/>
      <c r="LQ59" s="44"/>
      <c r="LR59" s="44"/>
      <c r="LS59" s="44"/>
      <c r="LT59" s="44"/>
      <c r="LU59" s="44"/>
      <c r="LV59" s="44"/>
      <c r="LW59" s="44"/>
      <c r="LX59" s="44"/>
      <c r="LY59" s="44"/>
      <c r="LZ59" s="44"/>
      <c r="MA59" s="44"/>
      <c r="MB59" s="44"/>
      <c r="MC59" s="44"/>
      <c r="MD59" s="44"/>
      <c r="ME59" s="44"/>
      <c r="MF59" s="44"/>
      <c r="MG59" s="44"/>
      <c r="MH59" s="44"/>
      <c r="MI59" s="44"/>
      <c r="MJ59" s="44"/>
      <c r="MK59" s="44"/>
      <c r="ML59" s="44"/>
      <c r="MM59" s="44"/>
      <c r="MN59" s="44"/>
      <c r="MO59" s="44"/>
      <c r="MP59" s="44"/>
      <c r="MQ59" s="44"/>
      <c r="MR59" s="44"/>
      <c r="MS59" s="44"/>
      <c r="MT59" s="44"/>
      <c r="MU59" s="44"/>
      <c r="MV59" s="44"/>
      <c r="MW59" s="44"/>
      <c r="MX59" s="44"/>
      <c r="MY59" s="44"/>
      <c r="MZ59" s="44"/>
      <c r="NA59" s="44"/>
      <c r="NB59" s="44"/>
      <c r="NC59" s="44"/>
      <c r="ND59" s="44"/>
      <c r="NE59" s="44"/>
      <c r="NF59" s="44"/>
      <c r="NG59" s="44"/>
      <c r="NH59" s="44"/>
      <c r="NI59" s="44"/>
      <c r="NJ59" s="44"/>
      <c r="NK59" s="44"/>
      <c r="NL59" s="44"/>
      <c r="NM59" s="44"/>
      <c r="NN59" s="44"/>
      <c r="NO59" s="44"/>
      <c r="NP59" s="44"/>
      <c r="NQ59" s="44"/>
      <c r="NR59" s="44"/>
      <c r="NS59" s="44"/>
      <c r="NT59" s="44"/>
      <c r="NU59" s="44"/>
      <c r="NV59" s="44"/>
      <c r="NW59" s="44"/>
      <c r="NX59" s="44"/>
      <c r="NY59" s="44"/>
    </row>
    <row r="60" spans="2:389" ht="25.35" customHeight="1" x14ac:dyDescent="0.25">
      <c r="B60" s="85" t="str">
        <f t="shared" si="441"/>
        <v/>
      </c>
      <c r="C60" s="36"/>
      <c r="D60" s="86" t="str">
        <f>IFERROR(VLOOKUP(C60,Tabla_Equipos[],2,FALSE),"")</f>
        <v/>
      </c>
      <c r="E60" s="47"/>
      <c r="F60" s="32"/>
      <c r="G60" s="29"/>
      <c r="H60" s="87" t="str">
        <f>IF(G60="","",IFERROR(VLOOKUP(G60,Tabla_Frecuencias[],2,FALSE),"Otra"))</f>
        <v/>
      </c>
      <c r="I60" s="88" t="str">
        <f t="array" ref="I60">IFERROR(SUM((($S$9:$NY$9&gt;=$F60)*(MOD($S$9:$NY$9-$F60,$G60)+1)=1)*1),"")</f>
        <v/>
      </c>
      <c r="J60" s="89" t="str">
        <f t="shared" si="442"/>
        <v/>
      </c>
      <c r="K60" s="90" t="str">
        <f t="shared" si="442"/>
        <v/>
      </c>
      <c r="L60" s="91" t="str">
        <f t="shared" si="442"/>
        <v/>
      </c>
      <c r="M60" s="92" t="str">
        <f t="shared" si="436"/>
        <v/>
      </c>
      <c r="N60" s="93" t="str">
        <f t="shared" si="437"/>
        <v/>
      </c>
      <c r="O60" s="93" t="str">
        <f t="shared" si="438"/>
        <v/>
      </c>
      <c r="P60" s="94" t="str">
        <f t="array" ref="P60">IFERROR(INDEX($S$9:$NY$9,MATCH("P",S60:NY60,0)),IFERROR(INDEX($S$9:$NY$9,1,MATCH(J60+L60+1,($S$9:$NY$9&gt;=$F60)*(QUOTIENT($S$9:$NY$9-$F60,$G60)+1),0)),""))</f>
        <v/>
      </c>
      <c r="Q60" s="95" t="str">
        <f t="shared" ca="1" si="439"/>
        <v/>
      </c>
      <c r="R60" s="22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44"/>
      <c r="CO60" s="44"/>
      <c r="CP60" s="44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4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44"/>
      <c r="EA60" s="44"/>
      <c r="EB60" s="44"/>
      <c r="EC60" s="44"/>
      <c r="ED60" s="44"/>
      <c r="EE60" s="44"/>
      <c r="EF60" s="44"/>
      <c r="EG60" s="44"/>
      <c r="EH60" s="44"/>
      <c r="EI60" s="44"/>
      <c r="EJ60" s="44"/>
      <c r="EK60" s="44"/>
      <c r="EL60" s="44"/>
      <c r="EM60" s="44"/>
      <c r="EN60" s="44"/>
      <c r="EO60" s="44"/>
      <c r="EP60" s="44"/>
      <c r="EQ60" s="44"/>
      <c r="ER60" s="44"/>
      <c r="ES60" s="44"/>
      <c r="ET60" s="44"/>
      <c r="EU60" s="44"/>
      <c r="EV60" s="44"/>
      <c r="EW60" s="44"/>
      <c r="EX60" s="44"/>
      <c r="EY60" s="44"/>
      <c r="EZ60" s="44"/>
      <c r="FA60" s="44"/>
      <c r="FB60" s="44"/>
      <c r="FC60" s="44"/>
      <c r="FD60" s="44"/>
      <c r="FE60" s="44"/>
      <c r="FF60" s="44"/>
      <c r="FG60" s="44"/>
      <c r="FH60" s="44"/>
      <c r="FI60" s="44"/>
      <c r="FJ60" s="44"/>
      <c r="FK60" s="44"/>
      <c r="FL60" s="44"/>
      <c r="FM60" s="44"/>
      <c r="FN60" s="44"/>
      <c r="FO60" s="44"/>
      <c r="FP60" s="44"/>
      <c r="FQ60" s="44"/>
      <c r="FR60" s="44"/>
      <c r="FS60" s="44"/>
      <c r="FT60" s="44"/>
      <c r="FU60" s="44"/>
      <c r="FV60" s="44"/>
      <c r="FW60" s="44"/>
      <c r="FX60" s="44"/>
      <c r="FY60" s="44"/>
      <c r="FZ60" s="44"/>
      <c r="GA60" s="44"/>
      <c r="GB60" s="44"/>
      <c r="GC60" s="44"/>
      <c r="GD60" s="44"/>
      <c r="GE60" s="44"/>
      <c r="GF60" s="44"/>
      <c r="GG60" s="44"/>
      <c r="GH60" s="44"/>
      <c r="GI60" s="44"/>
      <c r="GJ60" s="44"/>
      <c r="GK60" s="44"/>
      <c r="GL60" s="44"/>
      <c r="GM60" s="44"/>
      <c r="GN60" s="44"/>
      <c r="GO60" s="44"/>
      <c r="GP60" s="44"/>
      <c r="GQ60" s="44"/>
      <c r="GR60" s="44"/>
      <c r="GS60" s="44"/>
      <c r="GT60" s="44"/>
      <c r="GU60" s="44"/>
      <c r="GV60" s="44"/>
      <c r="GW60" s="44"/>
      <c r="GX60" s="44"/>
      <c r="GY60" s="44"/>
      <c r="GZ60" s="44"/>
      <c r="HA60" s="44"/>
      <c r="HB60" s="44"/>
      <c r="HC60" s="44"/>
      <c r="HD60" s="44"/>
      <c r="HE60" s="44"/>
      <c r="HF60" s="44"/>
      <c r="HG60" s="44"/>
      <c r="HH60" s="44"/>
      <c r="HI60" s="44"/>
      <c r="HJ60" s="44"/>
      <c r="HK60" s="44"/>
      <c r="HL60" s="44"/>
      <c r="HM60" s="44"/>
      <c r="HN60" s="44"/>
      <c r="HO60" s="44"/>
      <c r="HP60" s="44"/>
      <c r="HQ60" s="44"/>
      <c r="HR60" s="44"/>
      <c r="HS60" s="44"/>
      <c r="HT60" s="44"/>
      <c r="HU60" s="44"/>
      <c r="HV60" s="44"/>
      <c r="HW60" s="44"/>
      <c r="HX60" s="44"/>
      <c r="HY60" s="44"/>
      <c r="HZ60" s="44"/>
      <c r="IA60" s="44"/>
      <c r="IB60" s="44"/>
      <c r="IC60" s="44"/>
      <c r="ID60" s="44"/>
      <c r="IE60" s="44"/>
      <c r="IF60" s="44"/>
      <c r="IG60" s="44"/>
      <c r="IH60" s="44"/>
      <c r="II60" s="44"/>
      <c r="IJ60" s="44"/>
      <c r="IK60" s="44"/>
      <c r="IL60" s="44"/>
      <c r="IM60" s="44"/>
      <c r="IN60" s="44"/>
      <c r="IO60" s="44"/>
      <c r="IP60" s="44"/>
      <c r="IQ60" s="44"/>
      <c r="IR60" s="44"/>
      <c r="IS60" s="44"/>
      <c r="IT60" s="44"/>
      <c r="IU60" s="44"/>
      <c r="IV60" s="44"/>
      <c r="IW60" s="44"/>
      <c r="IX60" s="44"/>
      <c r="IY60" s="44"/>
      <c r="IZ60" s="44"/>
      <c r="JA60" s="44"/>
      <c r="JB60" s="44"/>
      <c r="JC60" s="44"/>
      <c r="JD60" s="44"/>
      <c r="JE60" s="44"/>
      <c r="JF60" s="44"/>
      <c r="JG60" s="44"/>
      <c r="JH60" s="44"/>
      <c r="JI60" s="44"/>
      <c r="JJ60" s="44"/>
      <c r="JK60" s="44"/>
      <c r="JL60" s="44"/>
      <c r="JM60" s="44"/>
      <c r="JN60" s="44"/>
      <c r="JO60" s="44"/>
      <c r="JP60" s="44"/>
      <c r="JQ60" s="44"/>
      <c r="JR60" s="44"/>
      <c r="JS60" s="44"/>
      <c r="JT60" s="44"/>
      <c r="JU60" s="44"/>
      <c r="JV60" s="44"/>
      <c r="JW60" s="44"/>
      <c r="JX60" s="44"/>
      <c r="JY60" s="44"/>
      <c r="JZ60" s="44"/>
      <c r="KA60" s="44"/>
      <c r="KB60" s="44"/>
      <c r="KC60" s="44"/>
      <c r="KD60" s="44"/>
      <c r="KE60" s="44"/>
      <c r="KF60" s="44"/>
      <c r="KG60" s="44"/>
      <c r="KH60" s="44"/>
      <c r="KI60" s="44"/>
      <c r="KJ60" s="44"/>
      <c r="KK60" s="44"/>
      <c r="KL60" s="44"/>
      <c r="KM60" s="44"/>
      <c r="KN60" s="44"/>
      <c r="KO60" s="44"/>
      <c r="KP60" s="44"/>
      <c r="KQ60" s="44"/>
      <c r="KR60" s="44"/>
      <c r="KS60" s="44"/>
      <c r="KT60" s="44"/>
      <c r="KU60" s="44"/>
      <c r="KV60" s="44"/>
      <c r="KW60" s="44"/>
      <c r="KX60" s="44"/>
      <c r="KY60" s="44"/>
      <c r="KZ60" s="44"/>
      <c r="LA60" s="44"/>
      <c r="LB60" s="44"/>
      <c r="LC60" s="44"/>
      <c r="LD60" s="44"/>
      <c r="LE60" s="44"/>
      <c r="LF60" s="44"/>
      <c r="LG60" s="44"/>
      <c r="LH60" s="44"/>
      <c r="LI60" s="44"/>
      <c r="LJ60" s="44"/>
      <c r="LK60" s="44"/>
      <c r="LL60" s="44"/>
      <c r="LM60" s="44"/>
      <c r="LN60" s="44"/>
      <c r="LO60" s="44"/>
      <c r="LP60" s="44"/>
      <c r="LQ60" s="44"/>
      <c r="LR60" s="44"/>
      <c r="LS60" s="44"/>
      <c r="LT60" s="44"/>
      <c r="LU60" s="44"/>
      <c r="LV60" s="44"/>
      <c r="LW60" s="44"/>
      <c r="LX60" s="44"/>
      <c r="LY60" s="44"/>
      <c r="LZ60" s="44"/>
      <c r="MA60" s="44"/>
      <c r="MB60" s="44"/>
      <c r="MC60" s="44"/>
      <c r="MD60" s="44"/>
      <c r="ME60" s="44"/>
      <c r="MF60" s="44"/>
      <c r="MG60" s="44"/>
      <c r="MH60" s="44"/>
      <c r="MI60" s="44"/>
      <c r="MJ60" s="44"/>
      <c r="MK60" s="44"/>
      <c r="ML60" s="44"/>
      <c r="MM60" s="44"/>
      <c r="MN60" s="44"/>
      <c r="MO60" s="44"/>
      <c r="MP60" s="44"/>
      <c r="MQ60" s="44"/>
      <c r="MR60" s="44"/>
      <c r="MS60" s="44"/>
      <c r="MT60" s="44"/>
      <c r="MU60" s="44"/>
      <c r="MV60" s="44"/>
      <c r="MW60" s="44"/>
      <c r="MX60" s="44"/>
      <c r="MY60" s="44"/>
      <c r="MZ60" s="44"/>
      <c r="NA60" s="44"/>
      <c r="NB60" s="44"/>
      <c r="NC60" s="44"/>
      <c r="ND60" s="44"/>
      <c r="NE60" s="44"/>
      <c r="NF60" s="44"/>
      <c r="NG60" s="44"/>
      <c r="NH60" s="44"/>
      <c r="NI60" s="44"/>
      <c r="NJ60" s="44"/>
      <c r="NK60" s="44"/>
      <c r="NL60" s="44"/>
      <c r="NM60" s="44"/>
      <c r="NN60" s="44"/>
      <c r="NO60" s="44"/>
      <c r="NP60" s="44"/>
      <c r="NQ60" s="44"/>
      <c r="NR60" s="44"/>
      <c r="NS60" s="44"/>
      <c r="NT60" s="44"/>
      <c r="NU60" s="44"/>
      <c r="NV60" s="44"/>
      <c r="NW60" s="44"/>
      <c r="NX60" s="44"/>
      <c r="NY60" s="44"/>
    </row>
    <row r="61" spans="2:389" ht="25.35" customHeight="1" x14ac:dyDescent="0.25">
      <c r="B61" s="85" t="str">
        <f t="shared" si="441"/>
        <v/>
      </c>
      <c r="C61" s="36"/>
      <c r="D61" s="86" t="str">
        <f>IFERROR(VLOOKUP(C61,Tabla_Equipos[],2,FALSE),"")</f>
        <v/>
      </c>
      <c r="E61" s="47"/>
      <c r="F61" s="32"/>
      <c r="G61" s="29"/>
      <c r="H61" s="87" t="str">
        <f>IF(G61="","",IFERROR(VLOOKUP(G61,Tabla_Frecuencias[],2,FALSE),"Otra"))</f>
        <v/>
      </c>
      <c r="I61" s="88" t="str">
        <f t="array" ref="I61">IFERROR(SUM((($S$9:$NY$9&gt;=$F61)*(MOD($S$9:$NY$9-$F61,$G61)+1)=1)*1),"")</f>
        <v/>
      </c>
      <c r="J61" s="89" t="str">
        <f t="shared" si="442"/>
        <v/>
      </c>
      <c r="K61" s="90" t="str">
        <f t="shared" si="442"/>
        <v/>
      </c>
      <c r="L61" s="91" t="str">
        <f t="shared" si="442"/>
        <v/>
      </c>
      <c r="M61" s="92" t="str">
        <f t="shared" si="436"/>
        <v/>
      </c>
      <c r="N61" s="93" t="str">
        <f t="shared" si="437"/>
        <v/>
      </c>
      <c r="O61" s="93" t="str">
        <f t="shared" si="438"/>
        <v/>
      </c>
      <c r="P61" s="94" t="str">
        <f t="array" ref="P61">IFERROR(INDEX($S$9:$NY$9,MATCH("P",S61:NY61,0)),IFERROR(INDEX($S$9:$NY$9,1,MATCH(J61+L61+1,($S$9:$NY$9&gt;=$F61)*(QUOTIENT($S$9:$NY$9-$F61,$G61)+1),0)),""))</f>
        <v/>
      </c>
      <c r="Q61" s="95" t="str">
        <f t="shared" ca="1" si="439"/>
        <v/>
      </c>
      <c r="R61" s="22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44"/>
      <c r="DU61" s="44"/>
      <c r="DV61" s="44"/>
      <c r="DW61" s="44"/>
      <c r="DX61" s="44"/>
      <c r="DY61" s="44"/>
      <c r="DZ61" s="44"/>
      <c r="EA61" s="44"/>
      <c r="EB61" s="44"/>
      <c r="EC61" s="44"/>
      <c r="ED61" s="44"/>
      <c r="EE61" s="44"/>
      <c r="EF61" s="44"/>
      <c r="EG61" s="44"/>
      <c r="EH61" s="44"/>
      <c r="EI61" s="44"/>
      <c r="EJ61" s="44"/>
      <c r="EK61" s="44"/>
      <c r="EL61" s="44"/>
      <c r="EM61" s="44"/>
      <c r="EN61" s="44"/>
      <c r="EO61" s="44"/>
      <c r="EP61" s="44"/>
      <c r="EQ61" s="44"/>
      <c r="ER61" s="44"/>
      <c r="ES61" s="44"/>
      <c r="ET61" s="44"/>
      <c r="EU61" s="44"/>
      <c r="EV61" s="44"/>
      <c r="EW61" s="44"/>
      <c r="EX61" s="44"/>
      <c r="EY61" s="44"/>
      <c r="EZ61" s="44"/>
      <c r="FA61" s="44"/>
      <c r="FB61" s="44"/>
      <c r="FC61" s="44"/>
      <c r="FD61" s="44"/>
      <c r="FE61" s="44"/>
      <c r="FF61" s="44"/>
      <c r="FG61" s="44"/>
      <c r="FH61" s="44"/>
      <c r="FI61" s="44"/>
      <c r="FJ61" s="44"/>
      <c r="FK61" s="44"/>
      <c r="FL61" s="44"/>
      <c r="FM61" s="44"/>
      <c r="FN61" s="44"/>
      <c r="FO61" s="44"/>
      <c r="FP61" s="44"/>
      <c r="FQ61" s="44"/>
      <c r="FR61" s="44"/>
      <c r="FS61" s="44"/>
      <c r="FT61" s="44"/>
      <c r="FU61" s="44"/>
      <c r="FV61" s="44"/>
      <c r="FW61" s="44"/>
      <c r="FX61" s="44"/>
      <c r="FY61" s="44"/>
      <c r="FZ61" s="44"/>
      <c r="GA61" s="44"/>
      <c r="GB61" s="44"/>
      <c r="GC61" s="44"/>
      <c r="GD61" s="44"/>
      <c r="GE61" s="44"/>
      <c r="GF61" s="44"/>
      <c r="GG61" s="44"/>
      <c r="GH61" s="44"/>
      <c r="GI61" s="44"/>
      <c r="GJ61" s="44"/>
      <c r="GK61" s="44"/>
      <c r="GL61" s="44"/>
      <c r="GM61" s="44"/>
      <c r="GN61" s="44"/>
      <c r="GO61" s="44"/>
      <c r="GP61" s="44"/>
      <c r="GQ61" s="44"/>
      <c r="GR61" s="44"/>
      <c r="GS61" s="44"/>
      <c r="GT61" s="44"/>
      <c r="GU61" s="44"/>
      <c r="GV61" s="44"/>
      <c r="GW61" s="44"/>
      <c r="GX61" s="44"/>
      <c r="GY61" s="44"/>
      <c r="GZ61" s="44"/>
      <c r="HA61" s="44"/>
      <c r="HB61" s="44"/>
      <c r="HC61" s="44"/>
      <c r="HD61" s="44"/>
      <c r="HE61" s="44"/>
      <c r="HF61" s="44"/>
      <c r="HG61" s="44"/>
      <c r="HH61" s="44"/>
      <c r="HI61" s="44"/>
      <c r="HJ61" s="44"/>
      <c r="HK61" s="44"/>
      <c r="HL61" s="44"/>
      <c r="HM61" s="44"/>
      <c r="HN61" s="44"/>
      <c r="HO61" s="44"/>
      <c r="HP61" s="44"/>
      <c r="HQ61" s="44"/>
      <c r="HR61" s="44"/>
      <c r="HS61" s="44"/>
      <c r="HT61" s="44"/>
      <c r="HU61" s="44"/>
      <c r="HV61" s="44"/>
      <c r="HW61" s="44"/>
      <c r="HX61" s="44"/>
      <c r="HY61" s="44"/>
      <c r="HZ61" s="44"/>
      <c r="IA61" s="44"/>
      <c r="IB61" s="44"/>
      <c r="IC61" s="44"/>
      <c r="ID61" s="44"/>
      <c r="IE61" s="44"/>
      <c r="IF61" s="44"/>
      <c r="IG61" s="44"/>
      <c r="IH61" s="44"/>
      <c r="II61" s="44"/>
      <c r="IJ61" s="44"/>
      <c r="IK61" s="44"/>
      <c r="IL61" s="44"/>
      <c r="IM61" s="44"/>
      <c r="IN61" s="44"/>
      <c r="IO61" s="44"/>
      <c r="IP61" s="44"/>
      <c r="IQ61" s="44"/>
      <c r="IR61" s="44"/>
      <c r="IS61" s="44"/>
      <c r="IT61" s="44"/>
      <c r="IU61" s="44"/>
      <c r="IV61" s="44"/>
      <c r="IW61" s="44"/>
      <c r="IX61" s="44"/>
      <c r="IY61" s="44"/>
      <c r="IZ61" s="44"/>
      <c r="JA61" s="44"/>
      <c r="JB61" s="44"/>
      <c r="JC61" s="44"/>
      <c r="JD61" s="44"/>
      <c r="JE61" s="44"/>
      <c r="JF61" s="44"/>
      <c r="JG61" s="44"/>
      <c r="JH61" s="44"/>
      <c r="JI61" s="44"/>
      <c r="JJ61" s="44"/>
      <c r="JK61" s="44"/>
      <c r="JL61" s="44"/>
      <c r="JM61" s="44"/>
      <c r="JN61" s="44"/>
      <c r="JO61" s="44"/>
      <c r="JP61" s="44"/>
      <c r="JQ61" s="44"/>
      <c r="JR61" s="44"/>
      <c r="JS61" s="44"/>
      <c r="JT61" s="44"/>
      <c r="JU61" s="44"/>
      <c r="JV61" s="44"/>
      <c r="JW61" s="44"/>
      <c r="JX61" s="44"/>
      <c r="JY61" s="44"/>
      <c r="JZ61" s="44"/>
      <c r="KA61" s="44"/>
      <c r="KB61" s="44"/>
      <c r="KC61" s="44"/>
      <c r="KD61" s="44"/>
      <c r="KE61" s="44"/>
      <c r="KF61" s="44"/>
      <c r="KG61" s="44"/>
      <c r="KH61" s="44"/>
      <c r="KI61" s="44"/>
      <c r="KJ61" s="44"/>
      <c r="KK61" s="44"/>
      <c r="KL61" s="44"/>
      <c r="KM61" s="44"/>
      <c r="KN61" s="44"/>
      <c r="KO61" s="44"/>
      <c r="KP61" s="44"/>
      <c r="KQ61" s="44"/>
      <c r="KR61" s="44"/>
      <c r="KS61" s="44"/>
      <c r="KT61" s="44"/>
      <c r="KU61" s="44"/>
      <c r="KV61" s="44"/>
      <c r="KW61" s="44"/>
      <c r="KX61" s="44"/>
      <c r="KY61" s="44"/>
      <c r="KZ61" s="44"/>
      <c r="LA61" s="44"/>
      <c r="LB61" s="44"/>
      <c r="LC61" s="44"/>
      <c r="LD61" s="44"/>
      <c r="LE61" s="44"/>
      <c r="LF61" s="44"/>
      <c r="LG61" s="44"/>
      <c r="LH61" s="44"/>
      <c r="LI61" s="44"/>
      <c r="LJ61" s="44"/>
      <c r="LK61" s="44"/>
      <c r="LL61" s="44"/>
      <c r="LM61" s="44"/>
      <c r="LN61" s="44"/>
      <c r="LO61" s="44"/>
      <c r="LP61" s="44"/>
      <c r="LQ61" s="44"/>
      <c r="LR61" s="44"/>
      <c r="LS61" s="44"/>
      <c r="LT61" s="44"/>
      <c r="LU61" s="44"/>
      <c r="LV61" s="44"/>
      <c r="LW61" s="44"/>
      <c r="LX61" s="44"/>
      <c r="LY61" s="44"/>
      <c r="LZ61" s="44"/>
      <c r="MA61" s="44"/>
      <c r="MB61" s="44"/>
      <c r="MC61" s="44"/>
      <c r="MD61" s="44"/>
      <c r="ME61" s="44"/>
      <c r="MF61" s="44"/>
      <c r="MG61" s="44"/>
      <c r="MH61" s="44"/>
      <c r="MI61" s="44"/>
      <c r="MJ61" s="44"/>
      <c r="MK61" s="44"/>
      <c r="ML61" s="44"/>
      <c r="MM61" s="44"/>
      <c r="MN61" s="44"/>
      <c r="MO61" s="44"/>
      <c r="MP61" s="44"/>
      <c r="MQ61" s="44"/>
      <c r="MR61" s="44"/>
      <c r="MS61" s="44"/>
      <c r="MT61" s="44"/>
      <c r="MU61" s="44"/>
      <c r="MV61" s="44"/>
      <c r="MW61" s="44"/>
      <c r="MX61" s="44"/>
      <c r="MY61" s="44"/>
      <c r="MZ61" s="44"/>
      <c r="NA61" s="44"/>
      <c r="NB61" s="44"/>
      <c r="NC61" s="44"/>
      <c r="ND61" s="44"/>
      <c r="NE61" s="44"/>
      <c r="NF61" s="44"/>
      <c r="NG61" s="44"/>
      <c r="NH61" s="44"/>
      <c r="NI61" s="44"/>
      <c r="NJ61" s="44"/>
      <c r="NK61" s="44"/>
      <c r="NL61" s="44"/>
      <c r="NM61" s="44"/>
      <c r="NN61" s="44"/>
      <c r="NO61" s="44"/>
      <c r="NP61" s="44"/>
      <c r="NQ61" s="44"/>
      <c r="NR61" s="44"/>
      <c r="NS61" s="44"/>
      <c r="NT61" s="44"/>
      <c r="NU61" s="44"/>
      <c r="NV61" s="44"/>
      <c r="NW61" s="44"/>
      <c r="NX61" s="44"/>
      <c r="NY61" s="44"/>
    </row>
    <row r="62" spans="2:389" ht="25.35" customHeight="1" x14ac:dyDescent="0.25">
      <c r="B62" s="85" t="str">
        <f t="shared" si="441"/>
        <v/>
      </c>
      <c r="C62" s="36"/>
      <c r="D62" s="86" t="str">
        <f>IFERROR(VLOOKUP(C62,Tabla_Equipos[],2,FALSE),"")</f>
        <v/>
      </c>
      <c r="E62" s="47"/>
      <c r="F62" s="32"/>
      <c r="G62" s="29"/>
      <c r="H62" s="87" t="str">
        <f>IF(G62="","",IFERROR(VLOOKUP(G62,Tabla_Frecuencias[],2,FALSE),"Otra"))</f>
        <v/>
      </c>
      <c r="I62" s="88" t="str">
        <f t="array" ref="I62">IFERROR(SUM((($S$9:$NY$9&gt;=$F62)*(MOD($S$9:$NY$9-$F62,$G62)+1)=1)*1),"")</f>
        <v/>
      </c>
      <c r="J62" s="89" t="str">
        <f t="shared" si="442"/>
        <v/>
      </c>
      <c r="K62" s="90" t="str">
        <f t="shared" si="442"/>
        <v/>
      </c>
      <c r="L62" s="91" t="str">
        <f t="shared" si="442"/>
        <v/>
      </c>
      <c r="M62" s="92" t="str">
        <f t="shared" si="436"/>
        <v/>
      </c>
      <c r="N62" s="93" t="str">
        <f t="shared" si="437"/>
        <v/>
      </c>
      <c r="O62" s="93" t="str">
        <f t="shared" si="438"/>
        <v/>
      </c>
      <c r="P62" s="94" t="str">
        <f t="array" ref="P62">IFERROR(INDEX($S$9:$NY$9,MATCH("P",S62:NY62,0)),IFERROR(INDEX($S$9:$NY$9,1,MATCH(J62+L62+1,($S$9:$NY$9&gt;=$F62)*(QUOTIENT($S$9:$NY$9-$F62,$G62)+1),0)),""))</f>
        <v/>
      </c>
      <c r="Q62" s="95" t="str">
        <f t="shared" ca="1" si="439"/>
        <v/>
      </c>
      <c r="R62" s="22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/>
      <c r="FE62" s="44"/>
      <c r="FF62" s="44"/>
      <c r="FG62" s="44"/>
      <c r="FH62" s="44"/>
      <c r="FI62" s="44"/>
      <c r="FJ62" s="44"/>
      <c r="FK62" s="44"/>
      <c r="FL62" s="44"/>
      <c r="FM62" s="44"/>
      <c r="FN62" s="44"/>
      <c r="FO62" s="44"/>
      <c r="FP62" s="44"/>
      <c r="FQ62" s="44"/>
      <c r="FR62" s="44"/>
      <c r="FS62" s="44"/>
      <c r="FT62" s="44"/>
      <c r="FU62" s="44"/>
      <c r="FV62" s="44"/>
      <c r="FW62" s="44"/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4"/>
      <c r="GI62" s="44"/>
      <c r="GJ62" s="44"/>
      <c r="GK62" s="44"/>
      <c r="GL62" s="44"/>
      <c r="GM62" s="44"/>
      <c r="GN62" s="44"/>
      <c r="GO62" s="44"/>
      <c r="GP62" s="44"/>
      <c r="GQ62" s="44"/>
      <c r="GR62" s="44"/>
      <c r="GS62" s="44"/>
      <c r="GT62" s="44"/>
      <c r="GU62" s="44"/>
      <c r="GV62" s="44"/>
      <c r="GW62" s="44"/>
      <c r="GX62" s="44"/>
      <c r="GY62" s="44"/>
      <c r="GZ62" s="44"/>
      <c r="HA62" s="44"/>
      <c r="HB62" s="44"/>
      <c r="HC62" s="44"/>
      <c r="HD62" s="44"/>
      <c r="HE62" s="44"/>
      <c r="HF62" s="44"/>
      <c r="HG62" s="44"/>
      <c r="HH62" s="44"/>
      <c r="HI62" s="44"/>
      <c r="HJ62" s="44"/>
      <c r="HK62" s="44"/>
      <c r="HL62" s="44"/>
      <c r="HM62" s="44"/>
      <c r="HN62" s="44"/>
      <c r="HO62" s="44"/>
      <c r="HP62" s="44"/>
      <c r="HQ62" s="44"/>
      <c r="HR62" s="44"/>
      <c r="HS62" s="44"/>
      <c r="HT62" s="44"/>
      <c r="HU62" s="44"/>
      <c r="HV62" s="44"/>
      <c r="HW62" s="44"/>
      <c r="HX62" s="44"/>
      <c r="HY62" s="44"/>
      <c r="HZ62" s="44"/>
      <c r="IA62" s="44"/>
      <c r="IB62" s="44"/>
      <c r="IC62" s="44"/>
      <c r="ID62" s="44"/>
      <c r="IE62" s="44"/>
      <c r="IF62" s="44"/>
      <c r="IG62" s="44"/>
      <c r="IH62" s="44"/>
      <c r="II62" s="44"/>
      <c r="IJ62" s="44"/>
      <c r="IK62" s="44"/>
      <c r="IL62" s="44"/>
      <c r="IM62" s="44"/>
      <c r="IN62" s="44"/>
      <c r="IO62" s="44"/>
      <c r="IP62" s="44"/>
      <c r="IQ62" s="44"/>
      <c r="IR62" s="44"/>
      <c r="IS62" s="44"/>
      <c r="IT62" s="44"/>
      <c r="IU62" s="44"/>
      <c r="IV62" s="44"/>
      <c r="IW62" s="44"/>
      <c r="IX62" s="44"/>
      <c r="IY62" s="44"/>
      <c r="IZ62" s="44"/>
      <c r="JA62" s="44"/>
      <c r="JB62" s="44"/>
      <c r="JC62" s="44"/>
      <c r="JD62" s="44"/>
      <c r="JE62" s="44"/>
      <c r="JF62" s="44"/>
      <c r="JG62" s="44"/>
      <c r="JH62" s="44"/>
      <c r="JI62" s="44"/>
      <c r="JJ62" s="44"/>
      <c r="JK62" s="44"/>
      <c r="JL62" s="44"/>
      <c r="JM62" s="44"/>
      <c r="JN62" s="44"/>
      <c r="JO62" s="44"/>
      <c r="JP62" s="44"/>
      <c r="JQ62" s="44"/>
      <c r="JR62" s="44"/>
      <c r="JS62" s="44"/>
      <c r="JT62" s="44"/>
      <c r="JU62" s="44"/>
      <c r="JV62" s="44"/>
      <c r="JW62" s="44"/>
      <c r="JX62" s="44"/>
      <c r="JY62" s="44"/>
      <c r="JZ62" s="44"/>
      <c r="KA62" s="44"/>
      <c r="KB62" s="44"/>
      <c r="KC62" s="44"/>
      <c r="KD62" s="44"/>
      <c r="KE62" s="44"/>
      <c r="KF62" s="44"/>
      <c r="KG62" s="44"/>
      <c r="KH62" s="44"/>
      <c r="KI62" s="44"/>
      <c r="KJ62" s="44"/>
      <c r="KK62" s="44"/>
      <c r="KL62" s="44"/>
      <c r="KM62" s="44"/>
      <c r="KN62" s="44"/>
      <c r="KO62" s="44"/>
      <c r="KP62" s="44"/>
      <c r="KQ62" s="44"/>
      <c r="KR62" s="44"/>
      <c r="KS62" s="44"/>
      <c r="KT62" s="44"/>
      <c r="KU62" s="44"/>
      <c r="KV62" s="44"/>
      <c r="KW62" s="44"/>
      <c r="KX62" s="44"/>
      <c r="KY62" s="44"/>
      <c r="KZ62" s="44"/>
      <c r="LA62" s="44"/>
      <c r="LB62" s="44"/>
      <c r="LC62" s="44"/>
      <c r="LD62" s="44"/>
      <c r="LE62" s="44"/>
      <c r="LF62" s="44"/>
      <c r="LG62" s="44"/>
      <c r="LH62" s="44"/>
      <c r="LI62" s="44"/>
      <c r="LJ62" s="44"/>
      <c r="LK62" s="44"/>
      <c r="LL62" s="44"/>
      <c r="LM62" s="44"/>
      <c r="LN62" s="44"/>
      <c r="LO62" s="44"/>
      <c r="LP62" s="44"/>
      <c r="LQ62" s="44"/>
      <c r="LR62" s="44"/>
      <c r="LS62" s="44"/>
      <c r="LT62" s="44"/>
      <c r="LU62" s="44"/>
      <c r="LV62" s="44"/>
      <c r="LW62" s="44"/>
      <c r="LX62" s="44"/>
      <c r="LY62" s="44"/>
      <c r="LZ62" s="44"/>
      <c r="MA62" s="44"/>
      <c r="MB62" s="44"/>
      <c r="MC62" s="44"/>
      <c r="MD62" s="44"/>
      <c r="ME62" s="44"/>
      <c r="MF62" s="44"/>
      <c r="MG62" s="44"/>
      <c r="MH62" s="44"/>
      <c r="MI62" s="44"/>
      <c r="MJ62" s="44"/>
      <c r="MK62" s="44"/>
      <c r="ML62" s="44"/>
      <c r="MM62" s="44"/>
      <c r="MN62" s="44"/>
      <c r="MO62" s="44"/>
      <c r="MP62" s="44"/>
      <c r="MQ62" s="44"/>
      <c r="MR62" s="44"/>
      <c r="MS62" s="44"/>
      <c r="MT62" s="44"/>
      <c r="MU62" s="44"/>
      <c r="MV62" s="44"/>
      <c r="MW62" s="44"/>
      <c r="MX62" s="44"/>
      <c r="MY62" s="44"/>
      <c r="MZ62" s="44"/>
      <c r="NA62" s="44"/>
      <c r="NB62" s="44"/>
      <c r="NC62" s="44"/>
      <c r="ND62" s="44"/>
      <c r="NE62" s="44"/>
      <c r="NF62" s="44"/>
      <c r="NG62" s="44"/>
      <c r="NH62" s="44"/>
      <c r="NI62" s="44"/>
      <c r="NJ62" s="44"/>
      <c r="NK62" s="44"/>
      <c r="NL62" s="44"/>
      <c r="NM62" s="44"/>
      <c r="NN62" s="44"/>
      <c r="NO62" s="44"/>
      <c r="NP62" s="44"/>
      <c r="NQ62" s="44"/>
      <c r="NR62" s="44"/>
      <c r="NS62" s="44"/>
      <c r="NT62" s="44"/>
      <c r="NU62" s="44"/>
      <c r="NV62" s="44"/>
      <c r="NW62" s="44"/>
      <c r="NX62" s="44"/>
      <c r="NY62" s="44"/>
    </row>
    <row r="63" spans="2:389" ht="25.35" customHeight="1" x14ac:dyDescent="0.25">
      <c r="B63" s="85" t="str">
        <f t="shared" si="441"/>
        <v/>
      </c>
      <c r="C63" s="36"/>
      <c r="D63" s="86" t="str">
        <f>IFERROR(VLOOKUP(C63,Tabla_Equipos[],2,FALSE),"")</f>
        <v/>
      </c>
      <c r="E63" s="47"/>
      <c r="F63" s="32"/>
      <c r="G63" s="29"/>
      <c r="H63" s="87" t="str">
        <f>IF(G63="","",IFERROR(VLOOKUP(G63,Tabla_Frecuencias[],2,FALSE),"Otra"))</f>
        <v/>
      </c>
      <c r="I63" s="88" t="str">
        <f t="array" ref="I63">IFERROR(SUM((($S$9:$NY$9&gt;=$F63)*(MOD($S$9:$NY$9-$F63,$G63)+1)=1)*1),"")</f>
        <v/>
      </c>
      <c r="J63" s="89" t="str">
        <f t="shared" si="442"/>
        <v/>
      </c>
      <c r="K63" s="90" t="str">
        <f t="shared" si="442"/>
        <v/>
      </c>
      <c r="L63" s="91" t="str">
        <f t="shared" si="442"/>
        <v/>
      </c>
      <c r="M63" s="92" t="str">
        <f t="shared" si="436"/>
        <v/>
      </c>
      <c r="N63" s="93" t="str">
        <f t="shared" si="437"/>
        <v/>
      </c>
      <c r="O63" s="93" t="str">
        <f t="shared" si="438"/>
        <v/>
      </c>
      <c r="P63" s="94" t="str">
        <f t="array" ref="P63">IFERROR(INDEX($S$9:$NY$9,MATCH("P",S63:NY63,0)),IFERROR(INDEX($S$9:$NY$9,1,MATCH(J63+L63+1,($S$9:$NY$9&gt;=$F63)*(QUOTIENT($S$9:$NY$9-$F63,$G63)+1),0)),""))</f>
        <v/>
      </c>
      <c r="Q63" s="95" t="str">
        <f t="shared" ca="1" si="439"/>
        <v/>
      </c>
      <c r="R63" s="22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4"/>
      <c r="EC63" s="44"/>
      <c r="ED63" s="44"/>
      <c r="EE63" s="44"/>
      <c r="EF63" s="44"/>
      <c r="EG63" s="44"/>
      <c r="EH63" s="44"/>
      <c r="EI63" s="44"/>
      <c r="EJ63" s="44"/>
      <c r="EK63" s="44"/>
      <c r="EL63" s="44"/>
      <c r="EM63" s="44"/>
      <c r="EN63" s="44"/>
      <c r="EO63" s="44"/>
      <c r="EP63" s="44"/>
      <c r="EQ63" s="44"/>
      <c r="ER63" s="44"/>
      <c r="ES63" s="44"/>
      <c r="ET63" s="44"/>
      <c r="EU63" s="44"/>
      <c r="EV63" s="44"/>
      <c r="EW63" s="44"/>
      <c r="EX63" s="44"/>
      <c r="EY63" s="44"/>
      <c r="EZ63" s="44"/>
      <c r="FA63" s="44"/>
      <c r="FB63" s="44"/>
      <c r="FC63" s="44"/>
      <c r="FD63" s="44"/>
      <c r="FE63" s="44"/>
      <c r="FF63" s="44"/>
      <c r="FG63" s="44"/>
      <c r="FH63" s="44"/>
      <c r="FI63" s="44"/>
      <c r="FJ63" s="44"/>
      <c r="FK63" s="44"/>
      <c r="FL63" s="44"/>
      <c r="FM63" s="44"/>
      <c r="FN63" s="44"/>
      <c r="FO63" s="44"/>
      <c r="FP63" s="44"/>
      <c r="FQ63" s="44"/>
      <c r="FR63" s="44"/>
      <c r="FS63" s="44"/>
      <c r="FT63" s="44"/>
      <c r="FU63" s="44"/>
      <c r="FV63" s="44"/>
      <c r="FW63" s="44"/>
      <c r="FX63" s="44"/>
      <c r="FY63" s="44"/>
      <c r="FZ63" s="44"/>
      <c r="GA63" s="44"/>
      <c r="GB63" s="44"/>
      <c r="GC63" s="44"/>
      <c r="GD63" s="44"/>
      <c r="GE63" s="44"/>
      <c r="GF63" s="44"/>
      <c r="GG63" s="44"/>
      <c r="GH63" s="44"/>
      <c r="GI63" s="44"/>
      <c r="GJ63" s="44"/>
      <c r="GK63" s="44"/>
      <c r="GL63" s="44"/>
      <c r="GM63" s="44"/>
      <c r="GN63" s="44"/>
      <c r="GO63" s="44"/>
      <c r="GP63" s="44"/>
      <c r="GQ63" s="44"/>
      <c r="GR63" s="44"/>
      <c r="GS63" s="44"/>
      <c r="GT63" s="44"/>
      <c r="GU63" s="44"/>
      <c r="GV63" s="44"/>
      <c r="GW63" s="44"/>
      <c r="GX63" s="44"/>
      <c r="GY63" s="44"/>
      <c r="GZ63" s="44"/>
      <c r="HA63" s="44"/>
      <c r="HB63" s="44"/>
      <c r="HC63" s="44"/>
      <c r="HD63" s="44"/>
      <c r="HE63" s="44"/>
      <c r="HF63" s="44"/>
      <c r="HG63" s="44"/>
      <c r="HH63" s="44"/>
      <c r="HI63" s="44"/>
      <c r="HJ63" s="44"/>
      <c r="HK63" s="44"/>
      <c r="HL63" s="44"/>
      <c r="HM63" s="44"/>
      <c r="HN63" s="44"/>
      <c r="HO63" s="44"/>
      <c r="HP63" s="44"/>
      <c r="HQ63" s="44"/>
      <c r="HR63" s="44"/>
      <c r="HS63" s="44"/>
      <c r="HT63" s="44"/>
      <c r="HU63" s="44"/>
      <c r="HV63" s="44"/>
      <c r="HW63" s="44"/>
      <c r="HX63" s="44"/>
      <c r="HY63" s="44"/>
      <c r="HZ63" s="44"/>
      <c r="IA63" s="44"/>
      <c r="IB63" s="44"/>
      <c r="IC63" s="44"/>
      <c r="ID63" s="44"/>
      <c r="IE63" s="44"/>
      <c r="IF63" s="44"/>
      <c r="IG63" s="44"/>
      <c r="IH63" s="44"/>
      <c r="II63" s="44"/>
      <c r="IJ63" s="44"/>
      <c r="IK63" s="44"/>
      <c r="IL63" s="44"/>
      <c r="IM63" s="44"/>
      <c r="IN63" s="44"/>
      <c r="IO63" s="44"/>
      <c r="IP63" s="44"/>
      <c r="IQ63" s="44"/>
      <c r="IR63" s="44"/>
      <c r="IS63" s="44"/>
      <c r="IT63" s="44"/>
      <c r="IU63" s="44"/>
      <c r="IV63" s="44"/>
      <c r="IW63" s="44"/>
      <c r="IX63" s="44"/>
      <c r="IY63" s="44"/>
      <c r="IZ63" s="44"/>
      <c r="JA63" s="44"/>
      <c r="JB63" s="44"/>
      <c r="JC63" s="44"/>
      <c r="JD63" s="44"/>
      <c r="JE63" s="44"/>
      <c r="JF63" s="44"/>
      <c r="JG63" s="44"/>
      <c r="JH63" s="44"/>
      <c r="JI63" s="44"/>
      <c r="JJ63" s="44"/>
      <c r="JK63" s="44"/>
      <c r="JL63" s="44"/>
      <c r="JM63" s="44"/>
      <c r="JN63" s="44"/>
      <c r="JO63" s="44"/>
      <c r="JP63" s="44"/>
      <c r="JQ63" s="44"/>
      <c r="JR63" s="44"/>
      <c r="JS63" s="44"/>
      <c r="JT63" s="44"/>
      <c r="JU63" s="44"/>
      <c r="JV63" s="44"/>
      <c r="JW63" s="44"/>
      <c r="JX63" s="44"/>
      <c r="JY63" s="44"/>
      <c r="JZ63" s="44"/>
      <c r="KA63" s="44"/>
      <c r="KB63" s="44"/>
      <c r="KC63" s="44"/>
      <c r="KD63" s="44"/>
      <c r="KE63" s="44"/>
      <c r="KF63" s="44"/>
      <c r="KG63" s="44"/>
      <c r="KH63" s="44"/>
      <c r="KI63" s="44"/>
      <c r="KJ63" s="44"/>
      <c r="KK63" s="44"/>
      <c r="KL63" s="44"/>
      <c r="KM63" s="44"/>
      <c r="KN63" s="44"/>
      <c r="KO63" s="44"/>
      <c r="KP63" s="44"/>
      <c r="KQ63" s="44"/>
      <c r="KR63" s="44"/>
      <c r="KS63" s="44"/>
      <c r="KT63" s="44"/>
      <c r="KU63" s="44"/>
      <c r="KV63" s="44"/>
      <c r="KW63" s="44"/>
      <c r="KX63" s="44"/>
      <c r="KY63" s="44"/>
      <c r="KZ63" s="44"/>
      <c r="LA63" s="44"/>
      <c r="LB63" s="44"/>
      <c r="LC63" s="44"/>
      <c r="LD63" s="44"/>
      <c r="LE63" s="44"/>
      <c r="LF63" s="44"/>
      <c r="LG63" s="44"/>
      <c r="LH63" s="44"/>
      <c r="LI63" s="44"/>
      <c r="LJ63" s="44"/>
      <c r="LK63" s="44"/>
      <c r="LL63" s="44"/>
      <c r="LM63" s="44"/>
      <c r="LN63" s="44"/>
      <c r="LO63" s="44"/>
      <c r="LP63" s="44"/>
      <c r="LQ63" s="44"/>
      <c r="LR63" s="44"/>
      <c r="LS63" s="44"/>
      <c r="LT63" s="44"/>
      <c r="LU63" s="44"/>
      <c r="LV63" s="44"/>
      <c r="LW63" s="44"/>
      <c r="LX63" s="44"/>
      <c r="LY63" s="44"/>
      <c r="LZ63" s="44"/>
      <c r="MA63" s="44"/>
      <c r="MB63" s="44"/>
      <c r="MC63" s="44"/>
      <c r="MD63" s="44"/>
      <c r="ME63" s="44"/>
      <c r="MF63" s="44"/>
      <c r="MG63" s="44"/>
      <c r="MH63" s="44"/>
      <c r="MI63" s="44"/>
      <c r="MJ63" s="44"/>
      <c r="MK63" s="44"/>
      <c r="ML63" s="44"/>
      <c r="MM63" s="44"/>
      <c r="MN63" s="44"/>
      <c r="MO63" s="44"/>
      <c r="MP63" s="44"/>
      <c r="MQ63" s="44"/>
      <c r="MR63" s="44"/>
      <c r="MS63" s="44"/>
      <c r="MT63" s="44"/>
      <c r="MU63" s="44"/>
      <c r="MV63" s="44"/>
      <c r="MW63" s="44"/>
      <c r="MX63" s="44"/>
      <c r="MY63" s="44"/>
      <c r="MZ63" s="44"/>
      <c r="NA63" s="44"/>
      <c r="NB63" s="44"/>
      <c r="NC63" s="44"/>
      <c r="ND63" s="44"/>
      <c r="NE63" s="44"/>
      <c r="NF63" s="44"/>
      <c r="NG63" s="44"/>
      <c r="NH63" s="44"/>
      <c r="NI63" s="44"/>
      <c r="NJ63" s="44"/>
      <c r="NK63" s="44"/>
      <c r="NL63" s="44"/>
      <c r="NM63" s="44"/>
      <c r="NN63" s="44"/>
      <c r="NO63" s="44"/>
      <c r="NP63" s="44"/>
      <c r="NQ63" s="44"/>
      <c r="NR63" s="44"/>
      <c r="NS63" s="44"/>
      <c r="NT63" s="44"/>
      <c r="NU63" s="44"/>
      <c r="NV63" s="44"/>
      <c r="NW63" s="44"/>
      <c r="NX63" s="44"/>
      <c r="NY63" s="44"/>
    </row>
    <row r="64" spans="2:389" ht="25.35" customHeight="1" x14ac:dyDescent="0.25">
      <c r="B64" s="85" t="str">
        <f t="shared" si="441"/>
        <v/>
      </c>
      <c r="C64" s="36"/>
      <c r="D64" s="86" t="str">
        <f>IFERROR(VLOOKUP(C64,Tabla_Equipos[],2,FALSE),"")</f>
        <v/>
      </c>
      <c r="E64" s="47"/>
      <c r="F64" s="32"/>
      <c r="G64" s="29"/>
      <c r="H64" s="87" t="str">
        <f>IF(G64="","",IFERROR(VLOOKUP(G64,Tabla_Frecuencias[],2,FALSE),"Otra"))</f>
        <v/>
      </c>
      <c r="I64" s="88" t="str">
        <f t="array" ref="I64">IFERROR(SUM((($S$9:$NY$9&gt;=$F64)*(MOD($S$9:$NY$9-$F64,$G64)+1)=1)*1),"")</f>
        <v/>
      </c>
      <c r="J64" s="89" t="str">
        <f t="shared" si="442"/>
        <v/>
      </c>
      <c r="K64" s="90" t="str">
        <f t="shared" si="442"/>
        <v/>
      </c>
      <c r="L64" s="91" t="str">
        <f t="shared" si="442"/>
        <v/>
      </c>
      <c r="M64" s="92" t="str">
        <f t="shared" si="436"/>
        <v/>
      </c>
      <c r="N64" s="93" t="str">
        <f t="shared" si="437"/>
        <v/>
      </c>
      <c r="O64" s="93" t="str">
        <f t="shared" si="438"/>
        <v/>
      </c>
      <c r="P64" s="94" t="str">
        <f t="array" ref="P64">IFERROR(INDEX($S$9:$NY$9,MATCH("P",S64:NY64,0)),IFERROR(INDEX($S$9:$NY$9,1,MATCH(J64+L64+1,($S$9:$NY$9&gt;=$F64)*(QUOTIENT($S$9:$NY$9-$F64,$G64)+1),0)),""))</f>
        <v/>
      </c>
      <c r="Q64" s="95" t="str">
        <f t="shared" ca="1" si="439"/>
        <v/>
      </c>
      <c r="R64" s="22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44"/>
      <c r="CO64" s="44"/>
      <c r="CP64" s="44"/>
      <c r="CQ64" s="44"/>
      <c r="CR64" s="44"/>
      <c r="CS64" s="44"/>
      <c r="CT64" s="44"/>
      <c r="CU64" s="44"/>
      <c r="CV64" s="44"/>
      <c r="CW64" s="44"/>
      <c r="CX64" s="44"/>
      <c r="CY64" s="44"/>
      <c r="CZ64" s="44"/>
      <c r="DA64" s="44"/>
      <c r="DB64" s="44"/>
      <c r="DC64" s="44"/>
      <c r="DD64" s="44"/>
      <c r="DE64" s="44"/>
      <c r="DF64" s="44"/>
      <c r="DG64" s="44"/>
      <c r="DH64" s="44"/>
      <c r="DI64" s="44"/>
      <c r="DJ64" s="44"/>
      <c r="DK64" s="44"/>
      <c r="DL64" s="44"/>
      <c r="DM64" s="44"/>
      <c r="DN64" s="44"/>
      <c r="DO64" s="44"/>
      <c r="DP64" s="44"/>
      <c r="DQ64" s="44"/>
      <c r="DR64" s="44"/>
      <c r="DS64" s="44"/>
      <c r="DT64" s="44"/>
      <c r="DU64" s="44"/>
      <c r="DV64" s="44"/>
      <c r="DW64" s="44"/>
      <c r="DX64" s="44"/>
      <c r="DY64" s="44"/>
      <c r="DZ64" s="44"/>
      <c r="EA64" s="44"/>
      <c r="EB64" s="44"/>
      <c r="EC64" s="44"/>
      <c r="ED64" s="44"/>
      <c r="EE64" s="44"/>
      <c r="EF64" s="44"/>
      <c r="EG64" s="44"/>
      <c r="EH64" s="44"/>
      <c r="EI64" s="44"/>
      <c r="EJ64" s="44"/>
      <c r="EK64" s="44"/>
      <c r="EL64" s="44"/>
      <c r="EM64" s="44"/>
      <c r="EN64" s="44"/>
      <c r="EO64" s="44"/>
      <c r="EP64" s="44"/>
      <c r="EQ64" s="44"/>
      <c r="ER64" s="44"/>
      <c r="ES64" s="44"/>
      <c r="ET64" s="44"/>
      <c r="EU64" s="44"/>
      <c r="EV64" s="44"/>
      <c r="EW64" s="44"/>
      <c r="EX64" s="44"/>
      <c r="EY64" s="44"/>
      <c r="EZ64" s="44"/>
      <c r="FA64" s="44"/>
      <c r="FB64" s="44"/>
      <c r="FC64" s="44"/>
      <c r="FD64" s="44"/>
      <c r="FE64" s="44"/>
      <c r="FF64" s="44"/>
      <c r="FG64" s="44"/>
      <c r="FH64" s="44"/>
      <c r="FI64" s="44"/>
      <c r="FJ64" s="44"/>
      <c r="FK64" s="44"/>
      <c r="FL64" s="44"/>
      <c r="FM64" s="44"/>
      <c r="FN64" s="44"/>
      <c r="FO64" s="44"/>
      <c r="FP64" s="44"/>
      <c r="FQ64" s="44"/>
      <c r="FR64" s="44"/>
      <c r="FS64" s="44"/>
      <c r="FT64" s="44"/>
      <c r="FU64" s="44"/>
      <c r="FV64" s="44"/>
      <c r="FW64" s="44"/>
      <c r="FX64" s="44"/>
      <c r="FY64" s="44"/>
      <c r="FZ64" s="44"/>
      <c r="GA64" s="44"/>
      <c r="GB64" s="44"/>
      <c r="GC64" s="44"/>
      <c r="GD64" s="44"/>
      <c r="GE64" s="44"/>
      <c r="GF64" s="44"/>
      <c r="GG64" s="44"/>
      <c r="GH64" s="44"/>
      <c r="GI64" s="44"/>
      <c r="GJ64" s="44"/>
      <c r="GK64" s="44"/>
      <c r="GL64" s="44"/>
      <c r="GM64" s="44"/>
      <c r="GN64" s="44"/>
      <c r="GO64" s="44"/>
      <c r="GP64" s="44"/>
      <c r="GQ64" s="44"/>
      <c r="GR64" s="44"/>
      <c r="GS64" s="44"/>
      <c r="GT64" s="44"/>
      <c r="GU64" s="44"/>
      <c r="GV64" s="44"/>
      <c r="GW64" s="44"/>
      <c r="GX64" s="44"/>
      <c r="GY64" s="44"/>
      <c r="GZ64" s="44"/>
      <c r="HA64" s="44"/>
      <c r="HB64" s="44"/>
      <c r="HC64" s="44"/>
      <c r="HD64" s="44"/>
      <c r="HE64" s="44"/>
      <c r="HF64" s="44"/>
      <c r="HG64" s="44"/>
      <c r="HH64" s="44"/>
      <c r="HI64" s="44"/>
      <c r="HJ64" s="44"/>
      <c r="HK64" s="44"/>
      <c r="HL64" s="44"/>
      <c r="HM64" s="44"/>
      <c r="HN64" s="44"/>
      <c r="HO64" s="44"/>
      <c r="HP64" s="44"/>
      <c r="HQ64" s="44"/>
      <c r="HR64" s="44"/>
      <c r="HS64" s="44"/>
      <c r="HT64" s="44"/>
      <c r="HU64" s="44"/>
      <c r="HV64" s="44"/>
      <c r="HW64" s="44"/>
      <c r="HX64" s="44"/>
      <c r="HY64" s="44"/>
      <c r="HZ64" s="44"/>
      <c r="IA64" s="44"/>
      <c r="IB64" s="44"/>
      <c r="IC64" s="44"/>
      <c r="ID64" s="44"/>
      <c r="IE64" s="44"/>
      <c r="IF64" s="44"/>
      <c r="IG64" s="44"/>
      <c r="IH64" s="44"/>
      <c r="II64" s="44"/>
      <c r="IJ64" s="44"/>
      <c r="IK64" s="44"/>
      <c r="IL64" s="44"/>
      <c r="IM64" s="44"/>
      <c r="IN64" s="44"/>
      <c r="IO64" s="44"/>
      <c r="IP64" s="44"/>
      <c r="IQ64" s="44"/>
      <c r="IR64" s="44"/>
      <c r="IS64" s="44"/>
      <c r="IT64" s="44"/>
      <c r="IU64" s="44"/>
      <c r="IV64" s="44"/>
      <c r="IW64" s="44"/>
      <c r="IX64" s="44"/>
      <c r="IY64" s="44"/>
      <c r="IZ64" s="44"/>
      <c r="JA64" s="44"/>
      <c r="JB64" s="44"/>
      <c r="JC64" s="44"/>
      <c r="JD64" s="44"/>
      <c r="JE64" s="44"/>
      <c r="JF64" s="44"/>
      <c r="JG64" s="44"/>
      <c r="JH64" s="44"/>
      <c r="JI64" s="44"/>
      <c r="JJ64" s="44"/>
      <c r="JK64" s="44"/>
      <c r="JL64" s="44"/>
      <c r="JM64" s="44"/>
      <c r="JN64" s="44"/>
      <c r="JO64" s="44"/>
      <c r="JP64" s="44"/>
      <c r="JQ64" s="44"/>
      <c r="JR64" s="44"/>
      <c r="JS64" s="44"/>
      <c r="JT64" s="44"/>
      <c r="JU64" s="44"/>
      <c r="JV64" s="44"/>
      <c r="JW64" s="44"/>
      <c r="JX64" s="44"/>
      <c r="JY64" s="44"/>
      <c r="JZ64" s="44"/>
      <c r="KA64" s="44"/>
      <c r="KB64" s="44"/>
      <c r="KC64" s="44"/>
      <c r="KD64" s="44"/>
      <c r="KE64" s="44"/>
      <c r="KF64" s="44"/>
      <c r="KG64" s="44"/>
      <c r="KH64" s="44"/>
      <c r="KI64" s="44"/>
      <c r="KJ64" s="44"/>
      <c r="KK64" s="44"/>
      <c r="KL64" s="44"/>
      <c r="KM64" s="44"/>
      <c r="KN64" s="44"/>
      <c r="KO64" s="44"/>
      <c r="KP64" s="44"/>
      <c r="KQ64" s="44"/>
      <c r="KR64" s="44"/>
      <c r="KS64" s="44"/>
      <c r="KT64" s="44"/>
      <c r="KU64" s="44"/>
      <c r="KV64" s="44"/>
      <c r="KW64" s="44"/>
      <c r="KX64" s="44"/>
      <c r="KY64" s="44"/>
      <c r="KZ64" s="44"/>
      <c r="LA64" s="44"/>
      <c r="LB64" s="44"/>
      <c r="LC64" s="44"/>
      <c r="LD64" s="44"/>
      <c r="LE64" s="44"/>
      <c r="LF64" s="44"/>
      <c r="LG64" s="44"/>
      <c r="LH64" s="44"/>
      <c r="LI64" s="44"/>
      <c r="LJ64" s="44"/>
      <c r="LK64" s="44"/>
      <c r="LL64" s="44"/>
      <c r="LM64" s="44"/>
      <c r="LN64" s="44"/>
      <c r="LO64" s="44"/>
      <c r="LP64" s="44"/>
      <c r="LQ64" s="44"/>
      <c r="LR64" s="44"/>
      <c r="LS64" s="44"/>
      <c r="LT64" s="44"/>
      <c r="LU64" s="44"/>
      <c r="LV64" s="44"/>
      <c r="LW64" s="44"/>
      <c r="LX64" s="44"/>
      <c r="LY64" s="44"/>
      <c r="LZ64" s="44"/>
      <c r="MA64" s="44"/>
      <c r="MB64" s="44"/>
      <c r="MC64" s="44"/>
      <c r="MD64" s="44"/>
      <c r="ME64" s="44"/>
      <c r="MF64" s="44"/>
      <c r="MG64" s="44"/>
      <c r="MH64" s="44"/>
      <c r="MI64" s="44"/>
      <c r="MJ64" s="44"/>
      <c r="MK64" s="44"/>
      <c r="ML64" s="44"/>
      <c r="MM64" s="44"/>
      <c r="MN64" s="44"/>
      <c r="MO64" s="44"/>
      <c r="MP64" s="44"/>
      <c r="MQ64" s="44"/>
      <c r="MR64" s="44"/>
      <c r="MS64" s="44"/>
      <c r="MT64" s="44"/>
      <c r="MU64" s="44"/>
      <c r="MV64" s="44"/>
      <c r="MW64" s="44"/>
      <c r="MX64" s="44"/>
      <c r="MY64" s="44"/>
      <c r="MZ64" s="44"/>
      <c r="NA64" s="44"/>
      <c r="NB64" s="44"/>
      <c r="NC64" s="44"/>
      <c r="ND64" s="44"/>
      <c r="NE64" s="44"/>
      <c r="NF64" s="44"/>
      <c r="NG64" s="44"/>
      <c r="NH64" s="44"/>
      <c r="NI64" s="44"/>
      <c r="NJ64" s="44"/>
      <c r="NK64" s="44"/>
      <c r="NL64" s="44"/>
      <c r="NM64" s="44"/>
      <c r="NN64" s="44"/>
      <c r="NO64" s="44"/>
      <c r="NP64" s="44"/>
      <c r="NQ64" s="44"/>
      <c r="NR64" s="44"/>
      <c r="NS64" s="44"/>
      <c r="NT64" s="44"/>
      <c r="NU64" s="44"/>
      <c r="NV64" s="44"/>
      <c r="NW64" s="44"/>
      <c r="NX64" s="44"/>
      <c r="NY64" s="44"/>
    </row>
    <row r="65" spans="2:389" ht="25.35" customHeight="1" x14ac:dyDescent="0.25">
      <c r="B65" s="85" t="str">
        <f t="shared" si="441"/>
        <v/>
      </c>
      <c r="C65" s="36"/>
      <c r="D65" s="86" t="str">
        <f>IFERROR(VLOOKUP(C65,Tabla_Equipos[],2,FALSE),"")</f>
        <v/>
      </c>
      <c r="E65" s="47"/>
      <c r="F65" s="32"/>
      <c r="G65" s="29"/>
      <c r="H65" s="87" t="str">
        <f>IF(G65="","",IFERROR(VLOOKUP(G65,Tabla_Frecuencias[],2,FALSE),"Otra"))</f>
        <v/>
      </c>
      <c r="I65" s="88" t="str">
        <f t="array" ref="I65">IFERROR(SUM((($S$9:$NY$9&gt;=$F65)*(MOD($S$9:$NY$9-$F65,$G65)+1)=1)*1),"")</f>
        <v/>
      </c>
      <c r="J65" s="89" t="str">
        <f t="shared" si="442"/>
        <v/>
      </c>
      <c r="K65" s="90" t="str">
        <f t="shared" si="442"/>
        <v/>
      </c>
      <c r="L65" s="91" t="str">
        <f t="shared" si="442"/>
        <v/>
      </c>
      <c r="M65" s="92" t="str">
        <f t="shared" si="436"/>
        <v/>
      </c>
      <c r="N65" s="93" t="str">
        <f t="shared" si="437"/>
        <v/>
      </c>
      <c r="O65" s="93" t="str">
        <f t="shared" si="438"/>
        <v/>
      </c>
      <c r="P65" s="94" t="str">
        <f t="array" ref="P65">IFERROR(INDEX($S$9:$NY$9,MATCH("P",S65:NY65,0)),IFERROR(INDEX($S$9:$NY$9,1,MATCH(J65+L65+1,($S$9:$NY$9&gt;=$F65)*(QUOTIENT($S$9:$NY$9-$F65,$G65)+1),0)),""))</f>
        <v/>
      </c>
      <c r="Q65" s="95" t="str">
        <f t="shared" ca="1" si="439"/>
        <v/>
      </c>
      <c r="R65" s="22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4"/>
      <c r="EC65" s="44"/>
      <c r="ED65" s="44"/>
      <c r="EE65" s="44"/>
      <c r="EF65" s="44"/>
      <c r="EG65" s="44"/>
      <c r="EH65" s="44"/>
      <c r="EI65" s="44"/>
      <c r="EJ65" s="44"/>
      <c r="EK65" s="44"/>
      <c r="EL65" s="44"/>
      <c r="EM65" s="44"/>
      <c r="EN65" s="44"/>
      <c r="EO65" s="44"/>
      <c r="EP65" s="44"/>
      <c r="EQ65" s="44"/>
      <c r="ER65" s="44"/>
      <c r="ES65" s="44"/>
      <c r="ET65" s="44"/>
      <c r="EU65" s="44"/>
      <c r="EV65" s="44"/>
      <c r="EW65" s="44"/>
      <c r="EX65" s="44"/>
      <c r="EY65" s="44"/>
      <c r="EZ65" s="44"/>
      <c r="FA65" s="44"/>
      <c r="FB65" s="44"/>
      <c r="FC65" s="44"/>
      <c r="FD65" s="44"/>
      <c r="FE65" s="44"/>
      <c r="FF65" s="44"/>
      <c r="FG65" s="44"/>
      <c r="FH65" s="44"/>
      <c r="FI65" s="44"/>
      <c r="FJ65" s="44"/>
      <c r="FK65" s="44"/>
      <c r="FL65" s="44"/>
      <c r="FM65" s="44"/>
      <c r="FN65" s="44"/>
      <c r="FO65" s="44"/>
      <c r="FP65" s="44"/>
      <c r="FQ65" s="44"/>
      <c r="FR65" s="44"/>
      <c r="FS65" s="44"/>
      <c r="FT65" s="44"/>
      <c r="FU65" s="44"/>
      <c r="FV65" s="44"/>
      <c r="FW65" s="44"/>
      <c r="FX65" s="44"/>
      <c r="FY65" s="44"/>
      <c r="FZ65" s="44"/>
      <c r="GA65" s="44"/>
      <c r="GB65" s="44"/>
      <c r="GC65" s="44"/>
      <c r="GD65" s="44"/>
      <c r="GE65" s="44"/>
      <c r="GF65" s="44"/>
      <c r="GG65" s="44"/>
      <c r="GH65" s="44"/>
      <c r="GI65" s="44"/>
      <c r="GJ65" s="44"/>
      <c r="GK65" s="44"/>
      <c r="GL65" s="44"/>
      <c r="GM65" s="44"/>
      <c r="GN65" s="44"/>
      <c r="GO65" s="44"/>
      <c r="GP65" s="44"/>
      <c r="GQ65" s="44"/>
      <c r="GR65" s="44"/>
      <c r="GS65" s="44"/>
      <c r="GT65" s="44"/>
      <c r="GU65" s="44"/>
      <c r="GV65" s="44"/>
      <c r="GW65" s="44"/>
      <c r="GX65" s="44"/>
      <c r="GY65" s="44"/>
      <c r="GZ65" s="44"/>
      <c r="HA65" s="44"/>
      <c r="HB65" s="44"/>
      <c r="HC65" s="44"/>
      <c r="HD65" s="44"/>
      <c r="HE65" s="44"/>
      <c r="HF65" s="44"/>
      <c r="HG65" s="44"/>
      <c r="HH65" s="44"/>
      <c r="HI65" s="44"/>
      <c r="HJ65" s="44"/>
      <c r="HK65" s="44"/>
      <c r="HL65" s="44"/>
      <c r="HM65" s="44"/>
      <c r="HN65" s="44"/>
      <c r="HO65" s="44"/>
      <c r="HP65" s="44"/>
      <c r="HQ65" s="44"/>
      <c r="HR65" s="44"/>
      <c r="HS65" s="44"/>
      <c r="HT65" s="44"/>
      <c r="HU65" s="44"/>
      <c r="HV65" s="44"/>
      <c r="HW65" s="44"/>
      <c r="HX65" s="44"/>
      <c r="HY65" s="44"/>
      <c r="HZ65" s="44"/>
      <c r="IA65" s="44"/>
      <c r="IB65" s="44"/>
      <c r="IC65" s="44"/>
      <c r="ID65" s="44"/>
      <c r="IE65" s="44"/>
      <c r="IF65" s="44"/>
      <c r="IG65" s="44"/>
      <c r="IH65" s="44"/>
      <c r="II65" s="44"/>
      <c r="IJ65" s="44"/>
      <c r="IK65" s="44"/>
      <c r="IL65" s="44"/>
      <c r="IM65" s="44"/>
      <c r="IN65" s="44"/>
      <c r="IO65" s="44"/>
      <c r="IP65" s="44"/>
      <c r="IQ65" s="44"/>
      <c r="IR65" s="44"/>
      <c r="IS65" s="44"/>
      <c r="IT65" s="44"/>
      <c r="IU65" s="44"/>
      <c r="IV65" s="44"/>
      <c r="IW65" s="44"/>
      <c r="IX65" s="44"/>
      <c r="IY65" s="44"/>
      <c r="IZ65" s="44"/>
      <c r="JA65" s="44"/>
      <c r="JB65" s="44"/>
      <c r="JC65" s="44"/>
      <c r="JD65" s="44"/>
      <c r="JE65" s="44"/>
      <c r="JF65" s="44"/>
      <c r="JG65" s="44"/>
      <c r="JH65" s="44"/>
      <c r="JI65" s="44"/>
      <c r="JJ65" s="44"/>
      <c r="JK65" s="44"/>
      <c r="JL65" s="44"/>
      <c r="JM65" s="44"/>
      <c r="JN65" s="44"/>
      <c r="JO65" s="44"/>
      <c r="JP65" s="44"/>
      <c r="JQ65" s="44"/>
      <c r="JR65" s="44"/>
      <c r="JS65" s="44"/>
      <c r="JT65" s="44"/>
      <c r="JU65" s="44"/>
      <c r="JV65" s="44"/>
      <c r="JW65" s="44"/>
      <c r="JX65" s="44"/>
      <c r="JY65" s="44"/>
      <c r="JZ65" s="44"/>
      <c r="KA65" s="44"/>
      <c r="KB65" s="44"/>
      <c r="KC65" s="44"/>
      <c r="KD65" s="44"/>
      <c r="KE65" s="44"/>
      <c r="KF65" s="44"/>
      <c r="KG65" s="44"/>
      <c r="KH65" s="44"/>
      <c r="KI65" s="44"/>
      <c r="KJ65" s="44"/>
      <c r="KK65" s="44"/>
      <c r="KL65" s="44"/>
      <c r="KM65" s="44"/>
      <c r="KN65" s="44"/>
      <c r="KO65" s="44"/>
      <c r="KP65" s="44"/>
      <c r="KQ65" s="44"/>
      <c r="KR65" s="44"/>
      <c r="KS65" s="44"/>
      <c r="KT65" s="44"/>
      <c r="KU65" s="44"/>
      <c r="KV65" s="44"/>
      <c r="KW65" s="44"/>
      <c r="KX65" s="44"/>
      <c r="KY65" s="44"/>
      <c r="KZ65" s="44"/>
      <c r="LA65" s="44"/>
      <c r="LB65" s="44"/>
      <c r="LC65" s="44"/>
      <c r="LD65" s="44"/>
      <c r="LE65" s="44"/>
      <c r="LF65" s="44"/>
      <c r="LG65" s="44"/>
      <c r="LH65" s="44"/>
      <c r="LI65" s="44"/>
      <c r="LJ65" s="44"/>
      <c r="LK65" s="44"/>
      <c r="LL65" s="44"/>
      <c r="LM65" s="44"/>
      <c r="LN65" s="44"/>
      <c r="LO65" s="44"/>
      <c r="LP65" s="44"/>
      <c r="LQ65" s="44"/>
      <c r="LR65" s="44"/>
      <c r="LS65" s="44"/>
      <c r="LT65" s="44"/>
      <c r="LU65" s="44"/>
      <c r="LV65" s="44"/>
      <c r="LW65" s="44"/>
      <c r="LX65" s="44"/>
      <c r="LY65" s="44"/>
      <c r="LZ65" s="44"/>
      <c r="MA65" s="44"/>
      <c r="MB65" s="44"/>
      <c r="MC65" s="44"/>
      <c r="MD65" s="44"/>
      <c r="ME65" s="44"/>
      <c r="MF65" s="44"/>
      <c r="MG65" s="44"/>
      <c r="MH65" s="44"/>
      <c r="MI65" s="44"/>
      <c r="MJ65" s="44"/>
      <c r="MK65" s="44"/>
      <c r="ML65" s="44"/>
      <c r="MM65" s="44"/>
      <c r="MN65" s="44"/>
      <c r="MO65" s="44"/>
      <c r="MP65" s="44"/>
      <c r="MQ65" s="44"/>
      <c r="MR65" s="44"/>
      <c r="MS65" s="44"/>
      <c r="MT65" s="44"/>
      <c r="MU65" s="44"/>
      <c r="MV65" s="44"/>
      <c r="MW65" s="44"/>
      <c r="MX65" s="44"/>
      <c r="MY65" s="44"/>
      <c r="MZ65" s="44"/>
      <c r="NA65" s="44"/>
      <c r="NB65" s="44"/>
      <c r="NC65" s="44"/>
      <c r="ND65" s="44"/>
      <c r="NE65" s="44"/>
      <c r="NF65" s="44"/>
      <c r="NG65" s="44"/>
      <c r="NH65" s="44"/>
      <c r="NI65" s="44"/>
      <c r="NJ65" s="44"/>
      <c r="NK65" s="44"/>
      <c r="NL65" s="44"/>
      <c r="NM65" s="44"/>
      <c r="NN65" s="44"/>
      <c r="NO65" s="44"/>
      <c r="NP65" s="44"/>
      <c r="NQ65" s="44"/>
      <c r="NR65" s="44"/>
      <c r="NS65" s="44"/>
      <c r="NT65" s="44"/>
      <c r="NU65" s="44"/>
      <c r="NV65" s="44"/>
      <c r="NW65" s="44"/>
      <c r="NX65" s="44"/>
      <c r="NY65" s="44"/>
    </row>
    <row r="66" spans="2:389" ht="25.35" customHeight="1" x14ac:dyDescent="0.25">
      <c r="B66" s="85" t="str">
        <f t="shared" si="441"/>
        <v/>
      </c>
      <c r="C66" s="36"/>
      <c r="D66" s="86" t="str">
        <f>IFERROR(VLOOKUP(C66,Tabla_Equipos[],2,FALSE),"")</f>
        <v/>
      </c>
      <c r="E66" s="47"/>
      <c r="F66" s="32"/>
      <c r="G66" s="29"/>
      <c r="H66" s="87" t="str">
        <f>IF(G66="","",IFERROR(VLOOKUP(G66,Tabla_Frecuencias[],2,FALSE),"Otra"))</f>
        <v/>
      </c>
      <c r="I66" s="88" t="str">
        <f t="array" ref="I66">IFERROR(SUM((($S$9:$NY$9&gt;=$F66)*(MOD($S$9:$NY$9-$F66,$G66)+1)=1)*1),"")</f>
        <v/>
      </c>
      <c r="J66" s="89" t="str">
        <f t="shared" si="442"/>
        <v/>
      </c>
      <c r="K66" s="90" t="str">
        <f t="shared" si="442"/>
        <v/>
      </c>
      <c r="L66" s="91" t="str">
        <f t="shared" si="442"/>
        <v/>
      </c>
      <c r="M66" s="92" t="str">
        <f t="shared" si="436"/>
        <v/>
      </c>
      <c r="N66" s="93" t="str">
        <f t="shared" si="437"/>
        <v/>
      </c>
      <c r="O66" s="93" t="str">
        <f t="shared" si="438"/>
        <v/>
      </c>
      <c r="P66" s="94" t="str">
        <f t="array" ref="P66">IFERROR(INDEX($S$9:$NY$9,MATCH("P",S66:NY66,0)),IFERROR(INDEX($S$9:$NY$9,1,MATCH(J66+L66+1,($S$9:$NY$9&gt;=$F66)*(QUOTIENT($S$9:$NY$9-$F66,$G66)+1),0)),""))</f>
        <v/>
      </c>
      <c r="Q66" s="95" t="str">
        <f t="shared" ca="1" si="439"/>
        <v/>
      </c>
      <c r="R66" s="22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4"/>
      <c r="EN66" s="44"/>
      <c r="EO66" s="44"/>
      <c r="EP66" s="44"/>
      <c r="EQ66" s="44"/>
      <c r="ER66" s="44"/>
      <c r="ES66" s="44"/>
      <c r="ET66" s="44"/>
      <c r="EU66" s="44"/>
      <c r="EV66" s="44"/>
      <c r="EW66" s="44"/>
      <c r="EX66" s="44"/>
      <c r="EY66" s="44"/>
      <c r="EZ66" s="44"/>
      <c r="FA66" s="44"/>
      <c r="FB66" s="44"/>
      <c r="FC66" s="44"/>
      <c r="FD66" s="44"/>
      <c r="FE66" s="44"/>
      <c r="FF66" s="44"/>
      <c r="FG66" s="44"/>
      <c r="FH66" s="44"/>
      <c r="FI66" s="44"/>
      <c r="FJ66" s="44"/>
      <c r="FK66" s="44"/>
      <c r="FL66" s="44"/>
      <c r="FM66" s="44"/>
      <c r="FN66" s="44"/>
      <c r="FO66" s="44"/>
      <c r="FP66" s="44"/>
      <c r="FQ66" s="44"/>
      <c r="FR66" s="44"/>
      <c r="FS66" s="44"/>
      <c r="FT66" s="44"/>
      <c r="FU66" s="44"/>
      <c r="FV66" s="44"/>
      <c r="FW66" s="44"/>
      <c r="FX66" s="44"/>
      <c r="FY66" s="44"/>
      <c r="FZ66" s="44"/>
      <c r="GA66" s="44"/>
      <c r="GB66" s="44"/>
      <c r="GC66" s="44"/>
      <c r="GD66" s="44"/>
      <c r="GE66" s="44"/>
      <c r="GF66" s="44"/>
      <c r="GG66" s="44"/>
      <c r="GH66" s="44"/>
      <c r="GI66" s="44"/>
      <c r="GJ66" s="44"/>
      <c r="GK66" s="44"/>
      <c r="GL66" s="44"/>
      <c r="GM66" s="44"/>
      <c r="GN66" s="44"/>
      <c r="GO66" s="44"/>
      <c r="GP66" s="44"/>
      <c r="GQ66" s="44"/>
      <c r="GR66" s="44"/>
      <c r="GS66" s="44"/>
      <c r="GT66" s="44"/>
      <c r="GU66" s="44"/>
      <c r="GV66" s="44"/>
      <c r="GW66" s="44"/>
      <c r="GX66" s="44"/>
      <c r="GY66" s="44"/>
      <c r="GZ66" s="44"/>
      <c r="HA66" s="44"/>
      <c r="HB66" s="44"/>
      <c r="HC66" s="44"/>
      <c r="HD66" s="44"/>
      <c r="HE66" s="44"/>
      <c r="HF66" s="44"/>
      <c r="HG66" s="44"/>
      <c r="HH66" s="44"/>
      <c r="HI66" s="44"/>
      <c r="HJ66" s="44"/>
      <c r="HK66" s="44"/>
      <c r="HL66" s="44"/>
      <c r="HM66" s="44"/>
      <c r="HN66" s="44"/>
      <c r="HO66" s="44"/>
      <c r="HP66" s="44"/>
      <c r="HQ66" s="44"/>
      <c r="HR66" s="44"/>
      <c r="HS66" s="44"/>
      <c r="HT66" s="44"/>
      <c r="HU66" s="44"/>
      <c r="HV66" s="44"/>
      <c r="HW66" s="44"/>
      <c r="HX66" s="44"/>
      <c r="HY66" s="44"/>
      <c r="HZ66" s="44"/>
      <c r="IA66" s="44"/>
      <c r="IB66" s="44"/>
      <c r="IC66" s="44"/>
      <c r="ID66" s="44"/>
      <c r="IE66" s="44"/>
      <c r="IF66" s="44"/>
      <c r="IG66" s="44"/>
      <c r="IH66" s="44"/>
      <c r="II66" s="44"/>
      <c r="IJ66" s="44"/>
      <c r="IK66" s="44"/>
      <c r="IL66" s="44"/>
      <c r="IM66" s="44"/>
      <c r="IN66" s="44"/>
      <c r="IO66" s="44"/>
      <c r="IP66" s="44"/>
      <c r="IQ66" s="44"/>
      <c r="IR66" s="44"/>
      <c r="IS66" s="44"/>
      <c r="IT66" s="44"/>
      <c r="IU66" s="44"/>
      <c r="IV66" s="44"/>
      <c r="IW66" s="44"/>
      <c r="IX66" s="44"/>
      <c r="IY66" s="44"/>
      <c r="IZ66" s="44"/>
      <c r="JA66" s="44"/>
      <c r="JB66" s="44"/>
      <c r="JC66" s="44"/>
      <c r="JD66" s="44"/>
      <c r="JE66" s="44"/>
      <c r="JF66" s="44"/>
      <c r="JG66" s="44"/>
      <c r="JH66" s="44"/>
      <c r="JI66" s="44"/>
      <c r="JJ66" s="44"/>
      <c r="JK66" s="44"/>
      <c r="JL66" s="44"/>
      <c r="JM66" s="44"/>
      <c r="JN66" s="44"/>
      <c r="JO66" s="44"/>
      <c r="JP66" s="44"/>
      <c r="JQ66" s="44"/>
      <c r="JR66" s="44"/>
      <c r="JS66" s="44"/>
      <c r="JT66" s="44"/>
      <c r="JU66" s="44"/>
      <c r="JV66" s="44"/>
      <c r="JW66" s="44"/>
      <c r="JX66" s="44"/>
      <c r="JY66" s="44"/>
      <c r="JZ66" s="44"/>
      <c r="KA66" s="44"/>
      <c r="KB66" s="44"/>
      <c r="KC66" s="44"/>
      <c r="KD66" s="44"/>
      <c r="KE66" s="44"/>
      <c r="KF66" s="44"/>
      <c r="KG66" s="44"/>
      <c r="KH66" s="44"/>
      <c r="KI66" s="44"/>
      <c r="KJ66" s="44"/>
      <c r="KK66" s="44"/>
      <c r="KL66" s="44"/>
      <c r="KM66" s="44"/>
      <c r="KN66" s="44"/>
      <c r="KO66" s="44"/>
      <c r="KP66" s="44"/>
      <c r="KQ66" s="44"/>
      <c r="KR66" s="44"/>
      <c r="KS66" s="44"/>
      <c r="KT66" s="44"/>
      <c r="KU66" s="44"/>
      <c r="KV66" s="44"/>
      <c r="KW66" s="44"/>
      <c r="KX66" s="44"/>
      <c r="KY66" s="44"/>
      <c r="KZ66" s="44"/>
      <c r="LA66" s="44"/>
      <c r="LB66" s="44"/>
      <c r="LC66" s="44"/>
      <c r="LD66" s="44"/>
      <c r="LE66" s="44"/>
      <c r="LF66" s="44"/>
      <c r="LG66" s="44"/>
      <c r="LH66" s="44"/>
      <c r="LI66" s="44"/>
      <c r="LJ66" s="44"/>
      <c r="LK66" s="44"/>
      <c r="LL66" s="44"/>
      <c r="LM66" s="44"/>
      <c r="LN66" s="44"/>
      <c r="LO66" s="44"/>
      <c r="LP66" s="44"/>
      <c r="LQ66" s="44"/>
      <c r="LR66" s="44"/>
      <c r="LS66" s="44"/>
      <c r="LT66" s="44"/>
      <c r="LU66" s="44"/>
      <c r="LV66" s="44"/>
      <c r="LW66" s="44"/>
      <c r="LX66" s="44"/>
      <c r="LY66" s="44"/>
      <c r="LZ66" s="44"/>
      <c r="MA66" s="44"/>
      <c r="MB66" s="44"/>
      <c r="MC66" s="44"/>
      <c r="MD66" s="44"/>
      <c r="ME66" s="44"/>
      <c r="MF66" s="44"/>
      <c r="MG66" s="44"/>
      <c r="MH66" s="44"/>
      <c r="MI66" s="44"/>
      <c r="MJ66" s="44"/>
      <c r="MK66" s="44"/>
      <c r="ML66" s="44"/>
      <c r="MM66" s="44"/>
      <c r="MN66" s="44"/>
      <c r="MO66" s="44"/>
      <c r="MP66" s="44"/>
      <c r="MQ66" s="44"/>
      <c r="MR66" s="44"/>
      <c r="MS66" s="44"/>
      <c r="MT66" s="44"/>
      <c r="MU66" s="44"/>
      <c r="MV66" s="44"/>
      <c r="MW66" s="44"/>
      <c r="MX66" s="44"/>
      <c r="MY66" s="44"/>
      <c r="MZ66" s="44"/>
      <c r="NA66" s="44"/>
      <c r="NB66" s="44"/>
      <c r="NC66" s="44"/>
      <c r="ND66" s="44"/>
      <c r="NE66" s="44"/>
      <c r="NF66" s="44"/>
      <c r="NG66" s="44"/>
      <c r="NH66" s="44"/>
      <c r="NI66" s="44"/>
      <c r="NJ66" s="44"/>
      <c r="NK66" s="44"/>
      <c r="NL66" s="44"/>
      <c r="NM66" s="44"/>
      <c r="NN66" s="44"/>
      <c r="NO66" s="44"/>
      <c r="NP66" s="44"/>
      <c r="NQ66" s="44"/>
      <c r="NR66" s="44"/>
      <c r="NS66" s="44"/>
      <c r="NT66" s="44"/>
      <c r="NU66" s="44"/>
      <c r="NV66" s="44"/>
      <c r="NW66" s="44"/>
      <c r="NX66" s="44"/>
      <c r="NY66" s="44"/>
    </row>
    <row r="67" spans="2:389" ht="25.35" customHeight="1" x14ac:dyDescent="0.25">
      <c r="B67" s="85" t="str">
        <f t="shared" si="441"/>
        <v/>
      </c>
      <c r="C67" s="36"/>
      <c r="D67" s="86" t="str">
        <f>IFERROR(VLOOKUP(C67,Tabla_Equipos[],2,FALSE),"")</f>
        <v/>
      </c>
      <c r="E67" s="47"/>
      <c r="F67" s="32"/>
      <c r="G67" s="29"/>
      <c r="H67" s="87" t="str">
        <f>IF(G67="","",IFERROR(VLOOKUP(G67,Tabla_Frecuencias[],2,FALSE),"Otra"))</f>
        <v/>
      </c>
      <c r="I67" s="88" t="str">
        <f t="array" ref="I67">IFERROR(SUM((($S$9:$NY$9&gt;=$F67)*(MOD($S$9:$NY$9-$F67,$G67)+1)=1)*1),"")</f>
        <v/>
      </c>
      <c r="J67" s="89" t="str">
        <f t="shared" si="442"/>
        <v/>
      </c>
      <c r="K67" s="90" t="str">
        <f t="shared" si="442"/>
        <v/>
      </c>
      <c r="L67" s="91" t="str">
        <f t="shared" si="442"/>
        <v/>
      </c>
      <c r="M67" s="92" t="str">
        <f t="shared" si="436"/>
        <v/>
      </c>
      <c r="N67" s="93" t="str">
        <f t="shared" si="437"/>
        <v/>
      </c>
      <c r="O67" s="93" t="str">
        <f t="shared" si="438"/>
        <v/>
      </c>
      <c r="P67" s="94" t="str">
        <f t="array" ref="P67">IFERROR(INDEX($S$9:$NY$9,MATCH("P",S67:NY67,0)),IFERROR(INDEX($S$9:$NY$9,1,MATCH(J67+L67+1,($S$9:$NY$9&gt;=$F67)*(QUOTIENT($S$9:$NY$9-$F67,$G67)+1),0)),""))</f>
        <v/>
      </c>
      <c r="Q67" s="95" t="str">
        <f t="shared" ca="1" si="439"/>
        <v/>
      </c>
      <c r="R67" s="22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4"/>
      <c r="FQ67" s="44"/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44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44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44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44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44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44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44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44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44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</row>
    <row r="68" spans="2:389" ht="25.35" customHeight="1" x14ac:dyDescent="0.25">
      <c r="B68" s="85" t="str">
        <f t="shared" si="441"/>
        <v/>
      </c>
      <c r="C68" s="36"/>
      <c r="D68" s="86" t="str">
        <f>IFERROR(VLOOKUP(C68,Tabla_Equipos[],2,FALSE),"")</f>
        <v/>
      </c>
      <c r="E68" s="47"/>
      <c r="F68" s="32"/>
      <c r="G68" s="29"/>
      <c r="H68" s="87" t="str">
        <f>IF(G68="","",IFERROR(VLOOKUP(G68,Tabla_Frecuencias[],2,FALSE),"Otra"))</f>
        <v/>
      </c>
      <c r="I68" s="88" t="str">
        <f t="array" ref="I68">IFERROR(SUM((($S$9:$NY$9&gt;=$F68)*(MOD($S$9:$NY$9-$F68,$G68)+1)=1)*1),"")</f>
        <v/>
      </c>
      <c r="J68" s="89" t="str">
        <f t="shared" si="442"/>
        <v/>
      </c>
      <c r="K68" s="90" t="str">
        <f t="shared" si="442"/>
        <v/>
      </c>
      <c r="L68" s="91" t="str">
        <f t="shared" si="442"/>
        <v/>
      </c>
      <c r="M68" s="92" t="str">
        <f t="shared" si="436"/>
        <v/>
      </c>
      <c r="N68" s="93" t="str">
        <f t="shared" si="437"/>
        <v/>
      </c>
      <c r="O68" s="93" t="str">
        <f t="shared" si="438"/>
        <v/>
      </c>
      <c r="P68" s="94" t="str">
        <f t="array" ref="P68">IFERROR(INDEX($S$9:$NY$9,MATCH("P",S68:NY68,0)),IFERROR(INDEX($S$9:$NY$9,1,MATCH(J68+L68+1,($S$9:$NY$9&gt;=$F68)*(QUOTIENT($S$9:$NY$9-$F68,$G68)+1),0)),""))</f>
        <v/>
      </c>
      <c r="Q68" s="95" t="str">
        <f t="shared" ca="1" si="439"/>
        <v/>
      </c>
      <c r="R68" s="22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4"/>
      <c r="FQ68" s="44"/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4"/>
      <c r="JB68" s="44"/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4"/>
      <c r="MB68" s="44"/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</row>
    <row r="69" spans="2:389" ht="25.35" customHeight="1" x14ac:dyDescent="0.25">
      <c r="B69" s="85" t="str">
        <f t="shared" si="441"/>
        <v/>
      </c>
      <c r="C69" s="36"/>
      <c r="D69" s="86" t="str">
        <f>IFERROR(VLOOKUP(C69,Tabla_Equipos[],2,FALSE),"")</f>
        <v/>
      </c>
      <c r="E69" s="47"/>
      <c r="F69" s="32"/>
      <c r="G69" s="29"/>
      <c r="H69" s="87" t="str">
        <f>IF(G69="","",IFERROR(VLOOKUP(G69,Tabla_Frecuencias[],2,FALSE),"Otra"))</f>
        <v/>
      </c>
      <c r="I69" s="88" t="str">
        <f t="array" ref="I69">IFERROR(SUM((($S$9:$NY$9&gt;=$F69)*(MOD($S$9:$NY$9-$F69,$G69)+1)=1)*1),"")</f>
        <v/>
      </c>
      <c r="J69" s="89" t="str">
        <f t="shared" si="442"/>
        <v/>
      </c>
      <c r="K69" s="90" t="str">
        <f t="shared" si="442"/>
        <v/>
      </c>
      <c r="L69" s="91" t="str">
        <f t="shared" si="442"/>
        <v/>
      </c>
      <c r="M69" s="92" t="str">
        <f t="shared" si="436"/>
        <v/>
      </c>
      <c r="N69" s="93" t="str">
        <f t="shared" si="437"/>
        <v/>
      </c>
      <c r="O69" s="93" t="str">
        <f t="shared" si="438"/>
        <v/>
      </c>
      <c r="P69" s="94" t="str">
        <f t="array" ref="P69">IFERROR(INDEX($S$9:$NY$9,MATCH("P",S69:NY69,0)),IFERROR(INDEX($S$9:$NY$9,1,MATCH(J69+L69+1,($S$9:$NY$9&gt;=$F69)*(QUOTIENT($S$9:$NY$9-$F69,$G69)+1),0)),""))</f>
        <v/>
      </c>
      <c r="Q69" s="95" t="str">
        <f t="shared" ca="1" si="439"/>
        <v/>
      </c>
      <c r="R69" s="22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4"/>
      <c r="EI69" s="44"/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4"/>
      <c r="EY69" s="44"/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4"/>
      <c r="FQ69" s="44"/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4"/>
      <c r="GH69" s="44"/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4"/>
      <c r="GY69" s="44"/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4"/>
      <c r="HP69" s="44"/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4"/>
      <c r="IH69" s="44"/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4"/>
      <c r="JB69" s="44"/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P69" s="44"/>
      <c r="JQ69" s="44"/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4"/>
      <c r="KH69" s="44"/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4"/>
      <c r="KY69" s="44"/>
      <c r="KZ69" s="44"/>
      <c r="LA69" s="44"/>
      <c r="LB69" s="44"/>
      <c r="LC69" s="44"/>
      <c r="LD69" s="44"/>
      <c r="LE69" s="44"/>
      <c r="LF69" s="44"/>
      <c r="LG69" s="44"/>
      <c r="LH69" s="44"/>
      <c r="LI69" s="44"/>
      <c r="LJ69" s="44"/>
      <c r="LK69" s="44"/>
      <c r="LL69" s="44"/>
      <c r="LM69" s="44"/>
      <c r="LN69" s="44"/>
      <c r="LO69" s="44"/>
      <c r="LP69" s="44"/>
      <c r="LQ69" s="44"/>
      <c r="LR69" s="44"/>
      <c r="LS69" s="44"/>
      <c r="LT69" s="44"/>
      <c r="LU69" s="44"/>
      <c r="LV69" s="44"/>
      <c r="LW69" s="44"/>
      <c r="LX69" s="44"/>
      <c r="LY69" s="44"/>
      <c r="LZ69" s="44"/>
      <c r="MA69" s="44"/>
      <c r="MB69" s="44"/>
      <c r="MC69" s="44"/>
      <c r="MD69" s="44"/>
      <c r="ME69" s="44"/>
      <c r="MF69" s="44"/>
      <c r="MG69" s="44"/>
      <c r="MH69" s="44"/>
      <c r="MI69" s="44"/>
      <c r="MJ69" s="44"/>
      <c r="MK69" s="44"/>
      <c r="ML69" s="44"/>
      <c r="MM69" s="44"/>
      <c r="MN69" s="44"/>
      <c r="MO69" s="44"/>
      <c r="MP69" s="44"/>
      <c r="MQ69" s="44"/>
      <c r="MR69" s="44"/>
      <c r="MS69" s="44"/>
      <c r="MT69" s="44"/>
      <c r="MU69" s="44"/>
      <c r="MV69" s="44"/>
      <c r="MW69" s="44"/>
      <c r="MX69" s="44"/>
      <c r="MY69" s="44"/>
      <c r="MZ69" s="44"/>
      <c r="NA69" s="44"/>
      <c r="NB69" s="44"/>
      <c r="NC69" s="44"/>
      <c r="ND69" s="44"/>
      <c r="NE69" s="44"/>
      <c r="NF69" s="44"/>
      <c r="NG69" s="44"/>
      <c r="NH69" s="44"/>
      <c r="NI69" s="44"/>
      <c r="NJ69" s="44"/>
      <c r="NK69" s="44"/>
      <c r="NL69" s="44"/>
      <c r="NM69" s="44"/>
      <c r="NN69" s="44"/>
      <c r="NO69" s="44"/>
      <c r="NP69" s="44"/>
      <c r="NQ69" s="44"/>
      <c r="NR69" s="44"/>
      <c r="NS69" s="44"/>
      <c r="NT69" s="44"/>
      <c r="NU69" s="44"/>
      <c r="NV69" s="44"/>
      <c r="NW69" s="44"/>
      <c r="NX69" s="44"/>
      <c r="NY69" s="44"/>
    </row>
    <row r="70" spans="2:389" ht="25.35" customHeight="1" x14ac:dyDescent="0.25">
      <c r="B70" s="85" t="str">
        <f t="shared" si="441"/>
        <v/>
      </c>
      <c r="C70" s="36"/>
      <c r="D70" s="86" t="str">
        <f>IFERROR(VLOOKUP(C70,Tabla_Equipos[],2,FALSE),"")</f>
        <v/>
      </c>
      <c r="E70" s="47"/>
      <c r="F70" s="32"/>
      <c r="G70" s="29"/>
      <c r="H70" s="87" t="str">
        <f>IF(G70="","",IFERROR(VLOOKUP(G70,Tabla_Frecuencias[],2,FALSE),"Otra"))</f>
        <v/>
      </c>
      <c r="I70" s="88" t="str">
        <f t="array" ref="I70">IFERROR(SUM((($S$9:$NY$9&gt;=$F70)*(MOD($S$9:$NY$9-$F70,$G70)+1)=1)*1),"")</f>
        <v/>
      </c>
      <c r="J70" s="89" t="str">
        <f t="shared" si="442"/>
        <v/>
      </c>
      <c r="K70" s="90" t="str">
        <f t="shared" si="442"/>
        <v/>
      </c>
      <c r="L70" s="91" t="str">
        <f t="shared" si="442"/>
        <v/>
      </c>
      <c r="M70" s="92" t="str">
        <f t="shared" si="436"/>
        <v/>
      </c>
      <c r="N70" s="93" t="str">
        <f t="shared" si="437"/>
        <v/>
      </c>
      <c r="O70" s="93" t="str">
        <f t="shared" si="438"/>
        <v/>
      </c>
      <c r="P70" s="94" t="str">
        <f t="array" ref="P70">IFERROR(INDEX($S$9:$NY$9,MATCH("P",S70:NY70,0)),IFERROR(INDEX($S$9:$NY$9,1,MATCH(J70+L70+1,($S$9:$NY$9&gt;=$F70)*(QUOTIENT($S$9:$NY$9-$F70,$G70)+1),0)),""))</f>
        <v/>
      </c>
      <c r="Q70" s="95" t="str">
        <f t="shared" ca="1" si="439"/>
        <v/>
      </c>
      <c r="R70" s="22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  <c r="EN70" s="44"/>
      <c r="EO70" s="44"/>
      <c r="EP70" s="44"/>
      <c r="EQ70" s="44"/>
      <c r="ER70" s="44"/>
      <c r="ES70" s="44"/>
      <c r="ET70" s="44"/>
      <c r="EU70" s="44"/>
      <c r="EV70" s="44"/>
      <c r="EW70" s="44"/>
      <c r="EX70" s="44"/>
      <c r="EY70" s="44"/>
      <c r="EZ70" s="44"/>
      <c r="FA70" s="44"/>
      <c r="FB70" s="44"/>
      <c r="FC70" s="44"/>
      <c r="FD70" s="44"/>
      <c r="FE70" s="44"/>
      <c r="FF70" s="44"/>
      <c r="FG70" s="44"/>
      <c r="FH70" s="44"/>
      <c r="FI70" s="44"/>
      <c r="FJ70" s="44"/>
      <c r="FK70" s="44"/>
      <c r="FL70" s="44"/>
      <c r="FM70" s="44"/>
      <c r="FN70" s="44"/>
      <c r="FO70" s="44"/>
      <c r="FP70" s="44"/>
      <c r="FQ70" s="44"/>
      <c r="FR70" s="44"/>
      <c r="FS70" s="44"/>
      <c r="FT70" s="44"/>
      <c r="FU70" s="44"/>
      <c r="FV70" s="44"/>
      <c r="FW70" s="44"/>
      <c r="FX70" s="44"/>
      <c r="FY70" s="44"/>
      <c r="FZ70" s="44"/>
      <c r="GA70" s="44"/>
      <c r="GB70" s="44"/>
      <c r="GC70" s="44"/>
      <c r="GD70" s="44"/>
      <c r="GE70" s="44"/>
      <c r="GF70" s="44"/>
      <c r="GG70" s="44"/>
      <c r="GH70" s="44"/>
      <c r="GI70" s="44"/>
      <c r="GJ70" s="44"/>
      <c r="GK70" s="44"/>
      <c r="GL70" s="44"/>
      <c r="GM70" s="44"/>
      <c r="GN70" s="44"/>
      <c r="GO70" s="44"/>
      <c r="GP70" s="44"/>
      <c r="GQ70" s="44"/>
      <c r="GR70" s="44"/>
      <c r="GS70" s="44"/>
      <c r="GT70" s="44"/>
      <c r="GU70" s="44"/>
      <c r="GV70" s="44"/>
      <c r="GW70" s="44"/>
      <c r="GX70" s="44"/>
      <c r="GY70" s="44"/>
      <c r="GZ70" s="44"/>
      <c r="HA70" s="44"/>
      <c r="HB70" s="44"/>
      <c r="HC70" s="44"/>
      <c r="HD70" s="44"/>
      <c r="HE70" s="44"/>
      <c r="HF70" s="44"/>
      <c r="HG70" s="44"/>
      <c r="HH70" s="44"/>
      <c r="HI70" s="44"/>
      <c r="HJ70" s="44"/>
      <c r="HK70" s="44"/>
      <c r="HL70" s="44"/>
      <c r="HM70" s="44"/>
      <c r="HN70" s="44"/>
      <c r="HO70" s="44"/>
      <c r="HP70" s="44"/>
      <c r="HQ70" s="44"/>
      <c r="HR70" s="44"/>
      <c r="HS70" s="44"/>
      <c r="HT70" s="44"/>
      <c r="HU70" s="44"/>
      <c r="HV70" s="44"/>
      <c r="HW70" s="44"/>
      <c r="HX70" s="44"/>
      <c r="HY70" s="44"/>
      <c r="HZ70" s="44"/>
      <c r="IA70" s="44"/>
      <c r="IB70" s="44"/>
      <c r="IC70" s="44"/>
      <c r="ID70" s="44"/>
      <c r="IE70" s="44"/>
      <c r="IF70" s="44"/>
      <c r="IG70" s="44"/>
      <c r="IH70" s="44"/>
      <c r="II70" s="44"/>
      <c r="IJ70" s="44"/>
      <c r="IK70" s="44"/>
      <c r="IL70" s="44"/>
      <c r="IM70" s="44"/>
      <c r="IN70" s="44"/>
      <c r="IO70" s="44"/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4"/>
      <c r="JB70" s="44"/>
      <c r="JC70" s="44"/>
      <c r="JD70" s="44"/>
      <c r="JE70" s="44"/>
      <c r="JF70" s="44"/>
      <c r="JG70" s="44"/>
      <c r="JH70" s="44"/>
      <c r="JI70" s="44"/>
      <c r="JJ70" s="44"/>
      <c r="JK70" s="44"/>
      <c r="JL70" s="44"/>
      <c r="JM70" s="44"/>
      <c r="JN70" s="44"/>
      <c r="JO70" s="44"/>
      <c r="JP70" s="44"/>
      <c r="JQ70" s="44"/>
      <c r="JR70" s="44"/>
      <c r="JS70" s="44"/>
      <c r="JT70" s="44"/>
      <c r="JU70" s="44"/>
      <c r="JV70" s="44"/>
      <c r="JW70" s="44"/>
      <c r="JX70" s="44"/>
      <c r="JY70" s="44"/>
      <c r="JZ70" s="44"/>
      <c r="KA70" s="44"/>
      <c r="KB70" s="44"/>
      <c r="KC70" s="44"/>
      <c r="KD70" s="44"/>
      <c r="KE70" s="44"/>
      <c r="KF70" s="44"/>
      <c r="KG70" s="44"/>
      <c r="KH70" s="44"/>
      <c r="KI70" s="44"/>
      <c r="KJ70" s="44"/>
      <c r="KK70" s="44"/>
      <c r="KL70" s="44"/>
      <c r="KM70" s="44"/>
      <c r="KN70" s="44"/>
      <c r="KO70" s="44"/>
      <c r="KP70" s="44"/>
      <c r="KQ70" s="44"/>
      <c r="KR70" s="44"/>
      <c r="KS70" s="44"/>
      <c r="KT70" s="44"/>
      <c r="KU70" s="44"/>
      <c r="KV70" s="44"/>
      <c r="KW70" s="44"/>
      <c r="KX70" s="44"/>
      <c r="KY70" s="44"/>
      <c r="KZ70" s="44"/>
      <c r="LA70" s="44"/>
      <c r="LB70" s="44"/>
      <c r="LC70" s="44"/>
      <c r="LD70" s="44"/>
      <c r="LE70" s="44"/>
      <c r="LF70" s="44"/>
      <c r="LG70" s="44"/>
      <c r="LH70" s="44"/>
      <c r="LI70" s="44"/>
      <c r="LJ70" s="44"/>
      <c r="LK70" s="44"/>
      <c r="LL70" s="44"/>
      <c r="LM70" s="44"/>
      <c r="LN70" s="44"/>
      <c r="LO70" s="44"/>
      <c r="LP70" s="44"/>
      <c r="LQ70" s="44"/>
      <c r="LR70" s="44"/>
      <c r="LS70" s="44"/>
      <c r="LT70" s="44"/>
      <c r="LU70" s="44"/>
      <c r="LV70" s="44"/>
      <c r="LW70" s="44"/>
      <c r="LX70" s="44"/>
      <c r="LY70" s="44"/>
      <c r="LZ70" s="44"/>
      <c r="MA70" s="44"/>
      <c r="MB70" s="44"/>
      <c r="MC70" s="44"/>
      <c r="MD70" s="44"/>
      <c r="ME70" s="44"/>
      <c r="MF70" s="44"/>
      <c r="MG70" s="44"/>
      <c r="MH70" s="44"/>
      <c r="MI70" s="44"/>
      <c r="MJ70" s="44"/>
      <c r="MK70" s="44"/>
      <c r="ML70" s="44"/>
      <c r="MM70" s="44"/>
      <c r="MN70" s="44"/>
      <c r="MO70" s="44"/>
      <c r="MP70" s="44"/>
      <c r="MQ70" s="44"/>
      <c r="MR70" s="44"/>
      <c r="MS70" s="44"/>
      <c r="MT70" s="44"/>
      <c r="MU70" s="44"/>
      <c r="MV70" s="44"/>
      <c r="MW70" s="44"/>
      <c r="MX70" s="44"/>
      <c r="MY70" s="44"/>
      <c r="MZ70" s="44"/>
      <c r="NA70" s="44"/>
      <c r="NB70" s="44"/>
      <c r="NC70" s="44"/>
      <c r="ND70" s="44"/>
      <c r="NE70" s="44"/>
      <c r="NF70" s="44"/>
      <c r="NG70" s="44"/>
      <c r="NH70" s="44"/>
      <c r="NI70" s="44"/>
      <c r="NJ70" s="44"/>
      <c r="NK70" s="44"/>
      <c r="NL70" s="44"/>
      <c r="NM70" s="44"/>
      <c r="NN70" s="44"/>
      <c r="NO70" s="44"/>
      <c r="NP70" s="44"/>
      <c r="NQ70" s="44"/>
      <c r="NR70" s="44"/>
      <c r="NS70" s="44"/>
      <c r="NT70" s="44"/>
      <c r="NU70" s="44"/>
      <c r="NV70" s="44"/>
      <c r="NW70" s="44"/>
      <c r="NX70" s="44"/>
      <c r="NY70" s="44"/>
    </row>
    <row r="71" spans="2:389" ht="25.35" customHeight="1" x14ac:dyDescent="0.25">
      <c r="B71" s="85" t="str">
        <f t="shared" si="441"/>
        <v/>
      </c>
      <c r="C71" s="36"/>
      <c r="D71" s="86" t="str">
        <f>IFERROR(VLOOKUP(C71,Tabla_Equipos[],2,FALSE),"")</f>
        <v/>
      </c>
      <c r="E71" s="47"/>
      <c r="F71" s="32"/>
      <c r="G71" s="29"/>
      <c r="H71" s="87" t="str">
        <f>IF(G71="","",IFERROR(VLOOKUP(G71,Tabla_Frecuencias[],2,FALSE),"Otra"))</f>
        <v/>
      </c>
      <c r="I71" s="88" t="str">
        <f t="array" ref="I71">IFERROR(SUM((($S$9:$NY$9&gt;=$F71)*(MOD($S$9:$NY$9-$F71,$G71)+1)=1)*1),"")</f>
        <v/>
      </c>
      <c r="J71" s="89" t="str">
        <f t="shared" ref="J71:L90" si="443">IF($I71="","",COUNTIF($S71:$NY71,J$10))</f>
        <v/>
      </c>
      <c r="K71" s="90" t="str">
        <f t="shared" si="443"/>
        <v/>
      </c>
      <c r="L71" s="91" t="str">
        <f t="shared" si="443"/>
        <v/>
      </c>
      <c r="M71" s="92" t="str">
        <f t="shared" si="436"/>
        <v/>
      </c>
      <c r="N71" s="93" t="str">
        <f t="shared" si="437"/>
        <v/>
      </c>
      <c r="O71" s="93" t="str">
        <f t="shared" si="438"/>
        <v/>
      </c>
      <c r="P71" s="94" t="str">
        <f t="array" ref="P71">IFERROR(INDEX($S$9:$NY$9,MATCH("P",S71:NY71,0)),IFERROR(INDEX($S$9:$NY$9,1,MATCH(J71+L71+1,($S$9:$NY$9&gt;=$F71)*(QUOTIENT($S$9:$NY$9-$F71,$G71)+1),0)),""))</f>
        <v/>
      </c>
      <c r="Q71" s="95" t="str">
        <f t="shared" ca="1" si="439"/>
        <v/>
      </c>
      <c r="R71" s="22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  <c r="FE71" s="44"/>
      <c r="FF71" s="44"/>
      <c r="FG71" s="44"/>
      <c r="FH71" s="44"/>
      <c r="FI71" s="44"/>
      <c r="FJ71" s="44"/>
      <c r="FK71" s="44"/>
      <c r="FL71" s="44"/>
      <c r="FM71" s="44"/>
      <c r="FN71" s="44"/>
      <c r="FO71" s="44"/>
      <c r="FP71" s="44"/>
      <c r="FQ71" s="44"/>
      <c r="FR71" s="44"/>
      <c r="FS71" s="44"/>
      <c r="FT71" s="44"/>
      <c r="FU71" s="44"/>
      <c r="FV71" s="44"/>
      <c r="FW71" s="44"/>
      <c r="FX71" s="44"/>
      <c r="FY71" s="44"/>
      <c r="FZ71" s="44"/>
      <c r="GA71" s="44"/>
      <c r="GB71" s="44"/>
      <c r="GC71" s="44"/>
      <c r="GD71" s="44"/>
      <c r="GE71" s="44"/>
      <c r="GF71" s="44"/>
      <c r="GG71" s="44"/>
      <c r="GH71" s="44"/>
      <c r="GI71" s="44"/>
      <c r="GJ71" s="44"/>
      <c r="GK71" s="44"/>
      <c r="GL71" s="44"/>
      <c r="GM71" s="44"/>
      <c r="GN71" s="44"/>
      <c r="GO71" s="44"/>
      <c r="GP71" s="44"/>
      <c r="GQ71" s="44"/>
      <c r="GR71" s="44"/>
      <c r="GS71" s="44"/>
      <c r="GT71" s="44"/>
      <c r="GU71" s="44"/>
      <c r="GV71" s="44"/>
      <c r="GW71" s="44"/>
      <c r="GX71" s="44"/>
      <c r="GY71" s="44"/>
      <c r="GZ71" s="44"/>
      <c r="HA71" s="44"/>
      <c r="HB71" s="44"/>
      <c r="HC71" s="44"/>
      <c r="HD71" s="44"/>
      <c r="HE71" s="44"/>
      <c r="HF71" s="44"/>
      <c r="HG71" s="44"/>
      <c r="HH71" s="44"/>
      <c r="HI71" s="44"/>
      <c r="HJ71" s="44"/>
      <c r="HK71" s="44"/>
      <c r="HL71" s="44"/>
      <c r="HM71" s="44"/>
      <c r="HN71" s="44"/>
      <c r="HO71" s="44"/>
      <c r="HP71" s="44"/>
      <c r="HQ71" s="44"/>
      <c r="HR71" s="44"/>
      <c r="HS71" s="44"/>
      <c r="HT71" s="44"/>
      <c r="HU71" s="44"/>
      <c r="HV71" s="44"/>
      <c r="HW71" s="44"/>
      <c r="HX71" s="44"/>
      <c r="HY71" s="44"/>
      <c r="HZ71" s="44"/>
      <c r="IA71" s="44"/>
      <c r="IB71" s="44"/>
      <c r="IC71" s="44"/>
      <c r="ID71" s="44"/>
      <c r="IE71" s="44"/>
      <c r="IF71" s="44"/>
      <c r="IG71" s="44"/>
      <c r="IH71" s="44"/>
      <c r="II71" s="44"/>
      <c r="IJ71" s="44"/>
      <c r="IK71" s="44"/>
      <c r="IL71" s="44"/>
      <c r="IM71" s="44"/>
      <c r="IN71" s="44"/>
      <c r="IO71" s="44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4"/>
      <c r="JB71" s="44"/>
      <c r="JC71" s="44"/>
      <c r="JD71" s="44"/>
      <c r="JE71" s="44"/>
      <c r="JF71" s="44"/>
      <c r="JG71" s="44"/>
      <c r="JH71" s="44"/>
      <c r="JI71" s="44"/>
      <c r="JJ71" s="44"/>
      <c r="JK71" s="44"/>
      <c r="JL71" s="44"/>
      <c r="JM71" s="44"/>
      <c r="JN71" s="44"/>
      <c r="JO71" s="44"/>
      <c r="JP71" s="44"/>
      <c r="JQ71" s="44"/>
      <c r="JR71" s="44"/>
      <c r="JS71" s="44"/>
      <c r="JT71" s="44"/>
      <c r="JU71" s="44"/>
      <c r="JV71" s="44"/>
      <c r="JW71" s="44"/>
      <c r="JX71" s="44"/>
      <c r="JY71" s="44"/>
      <c r="JZ71" s="44"/>
      <c r="KA71" s="44"/>
      <c r="KB71" s="44"/>
      <c r="KC71" s="44"/>
      <c r="KD71" s="44"/>
      <c r="KE71" s="44"/>
      <c r="KF71" s="44"/>
      <c r="KG71" s="44"/>
      <c r="KH71" s="44"/>
      <c r="KI71" s="44"/>
      <c r="KJ71" s="44"/>
      <c r="KK71" s="44"/>
      <c r="KL71" s="44"/>
      <c r="KM71" s="44"/>
      <c r="KN71" s="44"/>
      <c r="KO71" s="44"/>
      <c r="KP71" s="44"/>
      <c r="KQ71" s="44"/>
      <c r="KR71" s="44"/>
      <c r="KS71" s="44"/>
      <c r="KT71" s="44"/>
      <c r="KU71" s="44"/>
      <c r="KV71" s="44"/>
      <c r="KW71" s="44"/>
      <c r="KX71" s="44"/>
      <c r="KY71" s="44"/>
      <c r="KZ71" s="44"/>
      <c r="LA71" s="44"/>
      <c r="LB71" s="44"/>
      <c r="LC71" s="44"/>
      <c r="LD71" s="44"/>
      <c r="LE71" s="44"/>
      <c r="LF71" s="44"/>
      <c r="LG71" s="44"/>
      <c r="LH71" s="44"/>
      <c r="LI71" s="44"/>
      <c r="LJ71" s="44"/>
      <c r="LK71" s="44"/>
      <c r="LL71" s="44"/>
      <c r="LM71" s="44"/>
      <c r="LN71" s="44"/>
      <c r="LO71" s="44"/>
      <c r="LP71" s="44"/>
      <c r="LQ71" s="44"/>
      <c r="LR71" s="44"/>
      <c r="LS71" s="44"/>
      <c r="LT71" s="44"/>
      <c r="LU71" s="44"/>
      <c r="LV71" s="44"/>
      <c r="LW71" s="44"/>
      <c r="LX71" s="44"/>
      <c r="LY71" s="44"/>
      <c r="LZ71" s="44"/>
      <c r="MA71" s="44"/>
      <c r="MB71" s="44"/>
      <c r="MC71" s="44"/>
      <c r="MD71" s="44"/>
      <c r="ME71" s="44"/>
      <c r="MF71" s="44"/>
      <c r="MG71" s="44"/>
      <c r="MH71" s="44"/>
      <c r="MI71" s="44"/>
      <c r="MJ71" s="44"/>
      <c r="MK71" s="44"/>
      <c r="ML71" s="44"/>
      <c r="MM71" s="44"/>
      <c r="MN71" s="44"/>
      <c r="MO71" s="44"/>
      <c r="MP71" s="44"/>
      <c r="MQ71" s="44"/>
      <c r="MR71" s="44"/>
      <c r="MS71" s="44"/>
      <c r="MT71" s="44"/>
      <c r="MU71" s="44"/>
      <c r="MV71" s="44"/>
      <c r="MW71" s="44"/>
      <c r="MX71" s="44"/>
      <c r="MY71" s="44"/>
      <c r="MZ71" s="44"/>
      <c r="NA71" s="44"/>
      <c r="NB71" s="44"/>
      <c r="NC71" s="44"/>
      <c r="ND71" s="44"/>
      <c r="NE71" s="44"/>
      <c r="NF71" s="44"/>
      <c r="NG71" s="44"/>
      <c r="NH71" s="44"/>
      <c r="NI71" s="44"/>
      <c r="NJ71" s="44"/>
      <c r="NK71" s="44"/>
      <c r="NL71" s="44"/>
      <c r="NM71" s="44"/>
      <c r="NN71" s="44"/>
      <c r="NO71" s="44"/>
      <c r="NP71" s="44"/>
      <c r="NQ71" s="44"/>
      <c r="NR71" s="44"/>
      <c r="NS71" s="44"/>
      <c r="NT71" s="44"/>
      <c r="NU71" s="44"/>
      <c r="NV71" s="44"/>
      <c r="NW71" s="44"/>
      <c r="NX71" s="44"/>
      <c r="NY71" s="44"/>
    </row>
    <row r="72" spans="2:389" ht="25.35" customHeight="1" x14ac:dyDescent="0.25">
      <c r="B72" s="85" t="str">
        <f t="shared" si="441"/>
        <v/>
      </c>
      <c r="C72" s="36"/>
      <c r="D72" s="86" t="str">
        <f>IFERROR(VLOOKUP(C72,Tabla_Equipos[],2,FALSE),"")</f>
        <v/>
      </c>
      <c r="E72" s="47"/>
      <c r="F72" s="32"/>
      <c r="G72" s="29"/>
      <c r="H72" s="87" t="str">
        <f>IF(G72="","",IFERROR(VLOOKUP(G72,Tabla_Frecuencias[],2,FALSE),"Otra"))</f>
        <v/>
      </c>
      <c r="I72" s="88" t="str">
        <f t="array" ref="I72">IFERROR(SUM((($S$9:$NY$9&gt;=$F72)*(MOD($S$9:$NY$9-$F72,$G72)+1)=1)*1),"")</f>
        <v/>
      </c>
      <c r="J72" s="89" t="str">
        <f t="shared" si="443"/>
        <v/>
      </c>
      <c r="K72" s="90" t="str">
        <f t="shared" si="443"/>
        <v/>
      </c>
      <c r="L72" s="91" t="str">
        <f t="shared" si="443"/>
        <v/>
      </c>
      <c r="M72" s="92" t="str">
        <f t="shared" si="436"/>
        <v/>
      </c>
      <c r="N72" s="93" t="str">
        <f t="shared" si="437"/>
        <v/>
      </c>
      <c r="O72" s="93" t="str">
        <f t="shared" si="438"/>
        <v/>
      </c>
      <c r="P72" s="94" t="str">
        <f t="array" ref="P72">IFERROR(INDEX($S$9:$NY$9,MATCH("P",S72:NY72,0)),IFERROR(INDEX($S$9:$NY$9,1,MATCH(J72+L72+1,($S$9:$NY$9&gt;=$F72)*(QUOTIENT($S$9:$NY$9-$F72,$G72)+1),0)),""))</f>
        <v/>
      </c>
      <c r="Q72" s="95" t="str">
        <f t="shared" ca="1" si="439"/>
        <v/>
      </c>
      <c r="R72" s="22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/>
      <c r="EG72" s="44"/>
      <c r="EH72" s="44"/>
      <c r="EI72" s="44"/>
      <c r="EJ72" s="44"/>
      <c r="EK72" s="44"/>
      <c r="EL72" s="44"/>
      <c r="EM72" s="44"/>
      <c r="EN72" s="44"/>
      <c r="EO72" s="44"/>
      <c r="EP72" s="44"/>
      <c r="EQ72" s="44"/>
      <c r="ER72" s="44"/>
      <c r="ES72" s="44"/>
      <c r="ET72" s="44"/>
      <c r="EU72" s="44"/>
      <c r="EV72" s="44"/>
      <c r="EW72" s="44"/>
      <c r="EX72" s="44"/>
      <c r="EY72" s="44"/>
      <c r="EZ72" s="44"/>
      <c r="FA72" s="44"/>
      <c r="FB72" s="44"/>
      <c r="FC72" s="44"/>
      <c r="FD72" s="44"/>
      <c r="FE72" s="44"/>
      <c r="FF72" s="44"/>
      <c r="FG72" s="44"/>
      <c r="FH72" s="44"/>
      <c r="FI72" s="44"/>
      <c r="FJ72" s="44"/>
      <c r="FK72" s="44"/>
      <c r="FL72" s="44"/>
      <c r="FM72" s="44"/>
      <c r="FN72" s="44"/>
      <c r="FO72" s="44"/>
      <c r="FP72" s="44"/>
      <c r="FQ72" s="44"/>
      <c r="FR72" s="44"/>
      <c r="FS72" s="44"/>
      <c r="FT72" s="44"/>
      <c r="FU72" s="44"/>
      <c r="FV72" s="44"/>
      <c r="FW72" s="44"/>
      <c r="FX72" s="44"/>
      <c r="FY72" s="44"/>
      <c r="FZ72" s="44"/>
      <c r="GA72" s="44"/>
      <c r="GB72" s="44"/>
      <c r="GC72" s="44"/>
      <c r="GD72" s="44"/>
      <c r="GE72" s="44"/>
      <c r="GF72" s="44"/>
      <c r="GG72" s="44"/>
      <c r="GH72" s="44"/>
      <c r="GI72" s="44"/>
      <c r="GJ72" s="44"/>
      <c r="GK72" s="44"/>
      <c r="GL72" s="44"/>
      <c r="GM72" s="44"/>
      <c r="GN72" s="44"/>
      <c r="GO72" s="44"/>
      <c r="GP72" s="44"/>
      <c r="GQ72" s="44"/>
      <c r="GR72" s="44"/>
      <c r="GS72" s="44"/>
      <c r="GT72" s="44"/>
      <c r="GU72" s="44"/>
      <c r="GV72" s="44"/>
      <c r="GW72" s="44"/>
      <c r="GX72" s="44"/>
      <c r="GY72" s="44"/>
      <c r="GZ72" s="44"/>
      <c r="HA72" s="44"/>
      <c r="HB72" s="44"/>
      <c r="HC72" s="44"/>
      <c r="HD72" s="44"/>
      <c r="HE72" s="44"/>
      <c r="HF72" s="44"/>
      <c r="HG72" s="44"/>
      <c r="HH72" s="44"/>
      <c r="HI72" s="44"/>
      <c r="HJ72" s="44"/>
      <c r="HK72" s="44"/>
      <c r="HL72" s="44"/>
      <c r="HM72" s="44"/>
      <c r="HN72" s="44"/>
      <c r="HO72" s="44"/>
      <c r="HP72" s="44"/>
      <c r="HQ72" s="44"/>
      <c r="HR72" s="44"/>
      <c r="HS72" s="44"/>
      <c r="HT72" s="44"/>
      <c r="HU72" s="44"/>
      <c r="HV72" s="44"/>
      <c r="HW72" s="44"/>
      <c r="HX72" s="44"/>
      <c r="HY72" s="44"/>
      <c r="HZ72" s="44"/>
      <c r="IA72" s="44"/>
      <c r="IB72" s="44"/>
      <c r="IC72" s="44"/>
      <c r="ID72" s="44"/>
      <c r="IE72" s="44"/>
      <c r="IF72" s="44"/>
      <c r="IG72" s="44"/>
      <c r="IH72" s="44"/>
      <c r="II72" s="44"/>
      <c r="IJ72" s="44"/>
      <c r="IK72" s="44"/>
      <c r="IL72" s="44"/>
      <c r="IM72" s="44"/>
      <c r="IN72" s="44"/>
      <c r="IO72" s="44"/>
      <c r="IP72" s="44"/>
      <c r="IQ72" s="44"/>
      <c r="IR72" s="44"/>
      <c r="IS72" s="44"/>
      <c r="IT72" s="44"/>
      <c r="IU72" s="44"/>
      <c r="IV72" s="44"/>
      <c r="IW72" s="44"/>
      <c r="IX72" s="44"/>
      <c r="IY72" s="44"/>
      <c r="IZ72" s="44"/>
      <c r="JA72" s="44"/>
      <c r="JB72" s="44"/>
      <c r="JC72" s="44"/>
      <c r="JD72" s="44"/>
      <c r="JE72" s="44"/>
      <c r="JF72" s="44"/>
      <c r="JG72" s="44"/>
      <c r="JH72" s="44"/>
      <c r="JI72" s="44"/>
      <c r="JJ72" s="44"/>
      <c r="JK72" s="44"/>
      <c r="JL72" s="44"/>
      <c r="JM72" s="44"/>
      <c r="JN72" s="44"/>
      <c r="JO72" s="44"/>
      <c r="JP72" s="44"/>
      <c r="JQ72" s="44"/>
      <c r="JR72" s="44"/>
      <c r="JS72" s="44"/>
      <c r="JT72" s="44"/>
      <c r="JU72" s="44"/>
      <c r="JV72" s="44"/>
      <c r="JW72" s="44"/>
      <c r="JX72" s="44"/>
      <c r="JY72" s="44"/>
      <c r="JZ72" s="44"/>
      <c r="KA72" s="44"/>
      <c r="KB72" s="44"/>
      <c r="KC72" s="44"/>
      <c r="KD72" s="44"/>
      <c r="KE72" s="44"/>
      <c r="KF72" s="44"/>
      <c r="KG72" s="44"/>
      <c r="KH72" s="44"/>
      <c r="KI72" s="44"/>
      <c r="KJ72" s="44"/>
      <c r="KK72" s="44"/>
      <c r="KL72" s="44"/>
      <c r="KM72" s="44"/>
      <c r="KN72" s="44"/>
      <c r="KO72" s="44"/>
      <c r="KP72" s="44"/>
      <c r="KQ72" s="44"/>
      <c r="KR72" s="44"/>
      <c r="KS72" s="44"/>
      <c r="KT72" s="44"/>
      <c r="KU72" s="44"/>
      <c r="KV72" s="44"/>
      <c r="KW72" s="44"/>
      <c r="KX72" s="44"/>
      <c r="KY72" s="44"/>
      <c r="KZ72" s="44"/>
      <c r="LA72" s="44"/>
      <c r="LB72" s="44"/>
      <c r="LC72" s="44"/>
      <c r="LD72" s="44"/>
      <c r="LE72" s="44"/>
      <c r="LF72" s="44"/>
      <c r="LG72" s="44"/>
      <c r="LH72" s="44"/>
      <c r="LI72" s="44"/>
      <c r="LJ72" s="44"/>
      <c r="LK72" s="44"/>
      <c r="LL72" s="44"/>
      <c r="LM72" s="44"/>
      <c r="LN72" s="44"/>
      <c r="LO72" s="44"/>
      <c r="LP72" s="44"/>
      <c r="LQ72" s="44"/>
      <c r="LR72" s="44"/>
      <c r="LS72" s="44"/>
      <c r="LT72" s="44"/>
      <c r="LU72" s="44"/>
      <c r="LV72" s="44"/>
      <c r="LW72" s="44"/>
      <c r="LX72" s="44"/>
      <c r="LY72" s="44"/>
      <c r="LZ72" s="44"/>
      <c r="MA72" s="44"/>
      <c r="MB72" s="44"/>
      <c r="MC72" s="44"/>
      <c r="MD72" s="44"/>
      <c r="ME72" s="44"/>
      <c r="MF72" s="44"/>
      <c r="MG72" s="44"/>
      <c r="MH72" s="44"/>
      <c r="MI72" s="44"/>
      <c r="MJ72" s="44"/>
      <c r="MK72" s="44"/>
      <c r="ML72" s="44"/>
      <c r="MM72" s="44"/>
      <c r="MN72" s="44"/>
      <c r="MO72" s="44"/>
      <c r="MP72" s="44"/>
      <c r="MQ72" s="44"/>
      <c r="MR72" s="44"/>
      <c r="MS72" s="44"/>
      <c r="MT72" s="44"/>
      <c r="MU72" s="44"/>
      <c r="MV72" s="44"/>
      <c r="MW72" s="44"/>
      <c r="MX72" s="44"/>
      <c r="MY72" s="44"/>
      <c r="MZ72" s="44"/>
      <c r="NA72" s="44"/>
      <c r="NB72" s="44"/>
      <c r="NC72" s="44"/>
      <c r="ND72" s="44"/>
      <c r="NE72" s="44"/>
      <c r="NF72" s="44"/>
      <c r="NG72" s="44"/>
      <c r="NH72" s="44"/>
      <c r="NI72" s="44"/>
      <c r="NJ72" s="44"/>
      <c r="NK72" s="44"/>
      <c r="NL72" s="44"/>
      <c r="NM72" s="44"/>
      <c r="NN72" s="44"/>
      <c r="NO72" s="44"/>
      <c r="NP72" s="44"/>
      <c r="NQ72" s="44"/>
      <c r="NR72" s="44"/>
      <c r="NS72" s="44"/>
      <c r="NT72" s="44"/>
      <c r="NU72" s="44"/>
      <c r="NV72" s="44"/>
      <c r="NW72" s="44"/>
      <c r="NX72" s="44"/>
      <c r="NY72" s="44"/>
    </row>
    <row r="73" spans="2:389" ht="25.35" customHeight="1" x14ac:dyDescent="0.25">
      <c r="B73" s="85" t="str">
        <f t="shared" si="441"/>
        <v/>
      </c>
      <c r="C73" s="36"/>
      <c r="D73" s="86" t="str">
        <f>IFERROR(VLOOKUP(C73,Tabla_Equipos[],2,FALSE),"")</f>
        <v/>
      </c>
      <c r="E73" s="47"/>
      <c r="F73" s="32"/>
      <c r="G73" s="29"/>
      <c r="H73" s="87" t="str">
        <f>IF(G73="","",IFERROR(VLOOKUP(G73,Tabla_Frecuencias[],2,FALSE),"Otra"))</f>
        <v/>
      </c>
      <c r="I73" s="88" t="str">
        <f t="array" ref="I73">IFERROR(SUM((($S$9:$NY$9&gt;=$F73)*(MOD($S$9:$NY$9-$F73,$G73)+1)=1)*1),"")</f>
        <v/>
      </c>
      <c r="J73" s="89" t="str">
        <f t="shared" si="443"/>
        <v/>
      </c>
      <c r="K73" s="90" t="str">
        <f t="shared" si="443"/>
        <v/>
      </c>
      <c r="L73" s="91" t="str">
        <f t="shared" si="443"/>
        <v/>
      </c>
      <c r="M73" s="92" t="str">
        <f t="shared" si="436"/>
        <v/>
      </c>
      <c r="N73" s="93" t="str">
        <f t="shared" si="437"/>
        <v/>
      </c>
      <c r="O73" s="93" t="str">
        <f t="shared" si="438"/>
        <v/>
      </c>
      <c r="P73" s="94" t="str">
        <f t="array" ref="P73">IFERROR(INDEX($S$9:$NY$9,MATCH("P",S73:NY73,0)),IFERROR(INDEX($S$9:$NY$9,1,MATCH(J73+L73+1,($S$9:$NY$9&gt;=$F73)*(QUOTIENT($S$9:$NY$9-$F73,$G73)+1),0)),""))</f>
        <v/>
      </c>
      <c r="Q73" s="95" t="str">
        <f t="shared" ca="1" si="439"/>
        <v/>
      </c>
      <c r="R73" s="22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4"/>
      <c r="EN73" s="44"/>
      <c r="EO73" s="44"/>
      <c r="EP73" s="44"/>
      <c r="EQ73" s="44"/>
      <c r="ER73" s="44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44"/>
      <c r="FE73" s="44"/>
      <c r="FF73" s="44"/>
      <c r="FG73" s="44"/>
      <c r="FH73" s="44"/>
      <c r="FI73" s="44"/>
      <c r="FJ73" s="44"/>
      <c r="FK73" s="44"/>
      <c r="FL73" s="44"/>
      <c r="FM73" s="44"/>
      <c r="FN73" s="44"/>
      <c r="FO73" s="44"/>
      <c r="FP73" s="44"/>
      <c r="FQ73" s="44"/>
      <c r="FR73" s="44"/>
      <c r="FS73" s="44"/>
      <c r="FT73" s="44"/>
      <c r="FU73" s="44"/>
      <c r="FV73" s="44"/>
      <c r="FW73" s="44"/>
      <c r="FX73" s="44"/>
      <c r="FY73" s="44"/>
      <c r="FZ73" s="44"/>
      <c r="GA73" s="44"/>
      <c r="GB73" s="44"/>
      <c r="GC73" s="44"/>
      <c r="GD73" s="44"/>
      <c r="GE73" s="44"/>
      <c r="GF73" s="44"/>
      <c r="GG73" s="44"/>
      <c r="GH73" s="44"/>
      <c r="GI73" s="44"/>
      <c r="GJ73" s="44"/>
      <c r="GK73" s="44"/>
      <c r="GL73" s="44"/>
      <c r="GM73" s="44"/>
      <c r="GN73" s="44"/>
      <c r="GO73" s="44"/>
      <c r="GP73" s="44"/>
      <c r="GQ73" s="44"/>
      <c r="GR73" s="44"/>
      <c r="GS73" s="44"/>
      <c r="GT73" s="44"/>
      <c r="GU73" s="44"/>
      <c r="GV73" s="44"/>
      <c r="GW73" s="44"/>
      <c r="GX73" s="44"/>
      <c r="GY73" s="44"/>
      <c r="GZ73" s="44"/>
      <c r="HA73" s="44"/>
      <c r="HB73" s="44"/>
      <c r="HC73" s="44"/>
      <c r="HD73" s="44"/>
      <c r="HE73" s="44"/>
      <c r="HF73" s="44"/>
      <c r="HG73" s="44"/>
      <c r="HH73" s="44"/>
      <c r="HI73" s="44"/>
      <c r="HJ73" s="44"/>
      <c r="HK73" s="44"/>
      <c r="HL73" s="44"/>
      <c r="HM73" s="44"/>
      <c r="HN73" s="44"/>
      <c r="HO73" s="44"/>
      <c r="HP73" s="44"/>
      <c r="HQ73" s="44"/>
      <c r="HR73" s="44"/>
      <c r="HS73" s="44"/>
      <c r="HT73" s="44"/>
      <c r="HU73" s="44"/>
      <c r="HV73" s="44"/>
      <c r="HW73" s="44"/>
      <c r="HX73" s="44"/>
      <c r="HY73" s="44"/>
      <c r="HZ73" s="44"/>
      <c r="IA73" s="44"/>
      <c r="IB73" s="44"/>
      <c r="IC73" s="44"/>
      <c r="ID73" s="44"/>
      <c r="IE73" s="44"/>
      <c r="IF73" s="44"/>
      <c r="IG73" s="44"/>
      <c r="IH73" s="44"/>
      <c r="II73" s="44"/>
      <c r="IJ73" s="44"/>
      <c r="IK73" s="44"/>
      <c r="IL73" s="44"/>
      <c r="IM73" s="44"/>
      <c r="IN73" s="44"/>
      <c r="IO73" s="44"/>
      <c r="IP73" s="44"/>
      <c r="IQ73" s="44"/>
      <c r="IR73" s="44"/>
      <c r="IS73" s="44"/>
      <c r="IT73" s="44"/>
      <c r="IU73" s="44"/>
      <c r="IV73" s="44"/>
      <c r="IW73" s="44"/>
      <c r="IX73" s="44"/>
      <c r="IY73" s="44"/>
      <c r="IZ73" s="44"/>
      <c r="JA73" s="44"/>
      <c r="JB73" s="44"/>
      <c r="JC73" s="44"/>
      <c r="JD73" s="44"/>
      <c r="JE73" s="44"/>
      <c r="JF73" s="44"/>
      <c r="JG73" s="44"/>
      <c r="JH73" s="44"/>
      <c r="JI73" s="44"/>
      <c r="JJ73" s="44"/>
      <c r="JK73" s="44"/>
      <c r="JL73" s="44"/>
      <c r="JM73" s="44"/>
      <c r="JN73" s="44"/>
      <c r="JO73" s="44"/>
      <c r="JP73" s="44"/>
      <c r="JQ73" s="44"/>
      <c r="JR73" s="44"/>
      <c r="JS73" s="44"/>
      <c r="JT73" s="44"/>
      <c r="JU73" s="44"/>
      <c r="JV73" s="44"/>
      <c r="JW73" s="44"/>
      <c r="JX73" s="44"/>
      <c r="JY73" s="44"/>
      <c r="JZ73" s="44"/>
      <c r="KA73" s="44"/>
      <c r="KB73" s="44"/>
      <c r="KC73" s="44"/>
      <c r="KD73" s="44"/>
      <c r="KE73" s="44"/>
      <c r="KF73" s="44"/>
      <c r="KG73" s="44"/>
      <c r="KH73" s="44"/>
      <c r="KI73" s="44"/>
      <c r="KJ73" s="44"/>
      <c r="KK73" s="44"/>
      <c r="KL73" s="44"/>
      <c r="KM73" s="44"/>
      <c r="KN73" s="44"/>
      <c r="KO73" s="44"/>
      <c r="KP73" s="44"/>
      <c r="KQ73" s="44"/>
      <c r="KR73" s="44"/>
      <c r="KS73" s="44"/>
      <c r="KT73" s="44"/>
      <c r="KU73" s="44"/>
      <c r="KV73" s="44"/>
      <c r="KW73" s="44"/>
      <c r="KX73" s="44"/>
      <c r="KY73" s="44"/>
      <c r="KZ73" s="44"/>
      <c r="LA73" s="44"/>
      <c r="LB73" s="44"/>
      <c r="LC73" s="44"/>
      <c r="LD73" s="44"/>
      <c r="LE73" s="44"/>
      <c r="LF73" s="44"/>
      <c r="LG73" s="44"/>
      <c r="LH73" s="44"/>
      <c r="LI73" s="44"/>
      <c r="LJ73" s="44"/>
      <c r="LK73" s="44"/>
      <c r="LL73" s="44"/>
      <c r="LM73" s="44"/>
      <c r="LN73" s="44"/>
      <c r="LO73" s="44"/>
      <c r="LP73" s="44"/>
      <c r="LQ73" s="44"/>
      <c r="LR73" s="44"/>
      <c r="LS73" s="44"/>
      <c r="LT73" s="44"/>
      <c r="LU73" s="44"/>
      <c r="LV73" s="44"/>
      <c r="LW73" s="44"/>
      <c r="LX73" s="44"/>
      <c r="LY73" s="44"/>
      <c r="LZ73" s="44"/>
      <c r="MA73" s="44"/>
      <c r="MB73" s="44"/>
      <c r="MC73" s="44"/>
      <c r="MD73" s="44"/>
      <c r="ME73" s="44"/>
      <c r="MF73" s="44"/>
      <c r="MG73" s="44"/>
      <c r="MH73" s="44"/>
      <c r="MI73" s="44"/>
      <c r="MJ73" s="44"/>
      <c r="MK73" s="44"/>
      <c r="ML73" s="44"/>
      <c r="MM73" s="44"/>
      <c r="MN73" s="44"/>
      <c r="MO73" s="44"/>
      <c r="MP73" s="44"/>
      <c r="MQ73" s="44"/>
      <c r="MR73" s="44"/>
      <c r="MS73" s="44"/>
      <c r="MT73" s="44"/>
      <c r="MU73" s="44"/>
      <c r="MV73" s="44"/>
      <c r="MW73" s="44"/>
      <c r="MX73" s="44"/>
      <c r="MY73" s="44"/>
      <c r="MZ73" s="44"/>
      <c r="NA73" s="44"/>
      <c r="NB73" s="44"/>
      <c r="NC73" s="44"/>
      <c r="ND73" s="44"/>
      <c r="NE73" s="44"/>
      <c r="NF73" s="44"/>
      <c r="NG73" s="44"/>
      <c r="NH73" s="44"/>
      <c r="NI73" s="44"/>
      <c r="NJ73" s="44"/>
      <c r="NK73" s="44"/>
      <c r="NL73" s="44"/>
      <c r="NM73" s="44"/>
      <c r="NN73" s="44"/>
      <c r="NO73" s="44"/>
      <c r="NP73" s="44"/>
      <c r="NQ73" s="44"/>
      <c r="NR73" s="44"/>
      <c r="NS73" s="44"/>
      <c r="NT73" s="44"/>
      <c r="NU73" s="44"/>
      <c r="NV73" s="44"/>
      <c r="NW73" s="44"/>
      <c r="NX73" s="44"/>
      <c r="NY73" s="44"/>
    </row>
    <row r="74" spans="2:389" ht="25.35" customHeight="1" x14ac:dyDescent="0.25">
      <c r="B74" s="85" t="str">
        <f t="shared" si="441"/>
        <v/>
      </c>
      <c r="C74" s="36"/>
      <c r="D74" s="86" t="str">
        <f>IFERROR(VLOOKUP(C74,Tabla_Equipos[],2,FALSE),"")</f>
        <v/>
      </c>
      <c r="E74" s="47"/>
      <c r="F74" s="32"/>
      <c r="G74" s="29"/>
      <c r="H74" s="87" t="str">
        <f>IF(G74="","",IFERROR(VLOOKUP(G74,Tabla_Frecuencias[],2,FALSE),"Otra"))</f>
        <v/>
      </c>
      <c r="I74" s="88" t="str">
        <f t="array" ref="I74">IFERROR(SUM((($S$9:$NY$9&gt;=$F74)*(MOD($S$9:$NY$9-$F74,$G74)+1)=1)*1),"")</f>
        <v/>
      </c>
      <c r="J74" s="89" t="str">
        <f t="shared" si="443"/>
        <v/>
      </c>
      <c r="K74" s="90" t="str">
        <f t="shared" si="443"/>
        <v/>
      </c>
      <c r="L74" s="91" t="str">
        <f t="shared" si="443"/>
        <v/>
      </c>
      <c r="M74" s="92" t="str">
        <f t="shared" si="436"/>
        <v/>
      </c>
      <c r="N74" s="93" t="str">
        <f t="shared" si="437"/>
        <v/>
      </c>
      <c r="O74" s="93" t="str">
        <f t="shared" si="438"/>
        <v/>
      </c>
      <c r="P74" s="94" t="str">
        <f t="array" ref="P74">IFERROR(INDEX($S$9:$NY$9,MATCH("P",S74:NY74,0)),IFERROR(INDEX($S$9:$NY$9,1,MATCH(J74+L74+1,($S$9:$NY$9&gt;=$F74)*(QUOTIENT($S$9:$NY$9-$F74,$G74)+1),0)),""))</f>
        <v/>
      </c>
      <c r="Q74" s="95" t="str">
        <f t="shared" ca="1" si="439"/>
        <v/>
      </c>
      <c r="R74" s="22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4"/>
      <c r="EO74" s="44"/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  <c r="FE74" s="44"/>
      <c r="FF74" s="44"/>
      <c r="FG74" s="44"/>
      <c r="FH74" s="44"/>
      <c r="FI74" s="44"/>
      <c r="FJ74" s="44"/>
      <c r="FK74" s="44"/>
      <c r="FL74" s="44"/>
      <c r="FM74" s="44"/>
      <c r="FN74" s="44"/>
      <c r="FO74" s="44"/>
      <c r="FP74" s="44"/>
      <c r="FQ74" s="44"/>
      <c r="FR74" s="44"/>
      <c r="FS74" s="44"/>
      <c r="FT74" s="44"/>
      <c r="FU74" s="44"/>
      <c r="FV74" s="44"/>
      <c r="FW74" s="44"/>
      <c r="FX74" s="44"/>
      <c r="FY74" s="44"/>
      <c r="FZ74" s="44"/>
      <c r="GA74" s="44"/>
      <c r="GB74" s="44"/>
      <c r="GC74" s="44"/>
      <c r="GD74" s="44"/>
      <c r="GE74" s="44"/>
      <c r="GF74" s="44"/>
      <c r="GG74" s="44"/>
      <c r="GH74" s="44"/>
      <c r="GI74" s="44"/>
      <c r="GJ74" s="44"/>
      <c r="GK74" s="44"/>
      <c r="GL74" s="44"/>
      <c r="GM74" s="44"/>
      <c r="GN74" s="44"/>
      <c r="GO74" s="44"/>
      <c r="GP74" s="44"/>
      <c r="GQ74" s="44"/>
      <c r="GR74" s="44"/>
      <c r="GS74" s="44"/>
      <c r="GT74" s="44"/>
      <c r="GU74" s="44"/>
      <c r="GV74" s="44"/>
      <c r="GW74" s="44"/>
      <c r="GX74" s="44"/>
      <c r="GY74" s="44"/>
      <c r="GZ74" s="44"/>
      <c r="HA74" s="44"/>
      <c r="HB74" s="44"/>
      <c r="HC74" s="44"/>
      <c r="HD74" s="44"/>
      <c r="HE74" s="44"/>
      <c r="HF74" s="44"/>
      <c r="HG74" s="44"/>
      <c r="HH74" s="44"/>
      <c r="HI74" s="44"/>
      <c r="HJ74" s="44"/>
      <c r="HK74" s="44"/>
      <c r="HL74" s="44"/>
      <c r="HM74" s="44"/>
      <c r="HN74" s="44"/>
      <c r="HO74" s="44"/>
      <c r="HP74" s="44"/>
      <c r="HQ74" s="44"/>
      <c r="HR74" s="44"/>
      <c r="HS74" s="44"/>
      <c r="HT74" s="44"/>
      <c r="HU74" s="44"/>
      <c r="HV74" s="44"/>
      <c r="HW74" s="44"/>
      <c r="HX74" s="44"/>
      <c r="HY74" s="44"/>
      <c r="HZ74" s="44"/>
      <c r="IA74" s="44"/>
      <c r="IB74" s="44"/>
      <c r="IC74" s="44"/>
      <c r="ID74" s="44"/>
      <c r="IE74" s="44"/>
      <c r="IF74" s="44"/>
      <c r="IG74" s="44"/>
      <c r="IH74" s="44"/>
      <c r="II74" s="44"/>
      <c r="IJ74" s="44"/>
      <c r="IK74" s="44"/>
      <c r="IL74" s="44"/>
      <c r="IM74" s="44"/>
      <c r="IN74" s="44"/>
      <c r="IO74" s="44"/>
      <c r="IP74" s="44"/>
      <c r="IQ74" s="44"/>
      <c r="IR74" s="44"/>
      <c r="IS74" s="44"/>
      <c r="IT74" s="44"/>
      <c r="IU74" s="44"/>
      <c r="IV74" s="44"/>
      <c r="IW74" s="44"/>
      <c r="IX74" s="44"/>
      <c r="IY74" s="44"/>
      <c r="IZ74" s="44"/>
      <c r="JA74" s="44"/>
      <c r="JB74" s="44"/>
      <c r="JC74" s="44"/>
      <c r="JD74" s="44"/>
      <c r="JE74" s="44"/>
      <c r="JF74" s="44"/>
      <c r="JG74" s="44"/>
      <c r="JH74" s="44"/>
      <c r="JI74" s="44"/>
      <c r="JJ74" s="44"/>
      <c r="JK74" s="44"/>
      <c r="JL74" s="44"/>
      <c r="JM74" s="44"/>
      <c r="JN74" s="44"/>
      <c r="JO74" s="44"/>
      <c r="JP74" s="44"/>
      <c r="JQ74" s="44"/>
      <c r="JR74" s="44"/>
      <c r="JS74" s="44"/>
      <c r="JT74" s="44"/>
      <c r="JU74" s="44"/>
      <c r="JV74" s="44"/>
      <c r="JW74" s="44"/>
      <c r="JX74" s="44"/>
      <c r="JY74" s="44"/>
      <c r="JZ74" s="44"/>
      <c r="KA74" s="44"/>
      <c r="KB74" s="44"/>
      <c r="KC74" s="44"/>
      <c r="KD74" s="44"/>
      <c r="KE74" s="44"/>
      <c r="KF74" s="44"/>
      <c r="KG74" s="44"/>
      <c r="KH74" s="44"/>
      <c r="KI74" s="44"/>
      <c r="KJ74" s="44"/>
      <c r="KK74" s="44"/>
      <c r="KL74" s="44"/>
      <c r="KM74" s="44"/>
      <c r="KN74" s="44"/>
      <c r="KO74" s="44"/>
      <c r="KP74" s="44"/>
      <c r="KQ74" s="44"/>
      <c r="KR74" s="44"/>
      <c r="KS74" s="44"/>
      <c r="KT74" s="44"/>
      <c r="KU74" s="44"/>
      <c r="KV74" s="44"/>
      <c r="KW74" s="44"/>
      <c r="KX74" s="44"/>
      <c r="KY74" s="44"/>
      <c r="KZ74" s="44"/>
      <c r="LA74" s="44"/>
      <c r="LB74" s="44"/>
      <c r="LC74" s="44"/>
      <c r="LD74" s="44"/>
      <c r="LE74" s="44"/>
      <c r="LF74" s="44"/>
      <c r="LG74" s="44"/>
      <c r="LH74" s="44"/>
      <c r="LI74" s="44"/>
      <c r="LJ74" s="44"/>
      <c r="LK74" s="44"/>
      <c r="LL74" s="44"/>
      <c r="LM74" s="44"/>
      <c r="LN74" s="44"/>
      <c r="LO74" s="44"/>
      <c r="LP74" s="44"/>
      <c r="LQ74" s="44"/>
      <c r="LR74" s="44"/>
      <c r="LS74" s="44"/>
      <c r="LT74" s="44"/>
      <c r="LU74" s="44"/>
      <c r="LV74" s="44"/>
      <c r="LW74" s="44"/>
      <c r="LX74" s="44"/>
      <c r="LY74" s="44"/>
      <c r="LZ74" s="44"/>
      <c r="MA74" s="44"/>
      <c r="MB74" s="44"/>
      <c r="MC74" s="44"/>
      <c r="MD74" s="44"/>
      <c r="ME74" s="44"/>
      <c r="MF74" s="44"/>
      <c r="MG74" s="44"/>
      <c r="MH74" s="44"/>
      <c r="MI74" s="44"/>
      <c r="MJ74" s="44"/>
      <c r="MK74" s="44"/>
      <c r="ML74" s="44"/>
      <c r="MM74" s="44"/>
      <c r="MN74" s="44"/>
      <c r="MO74" s="44"/>
      <c r="MP74" s="44"/>
      <c r="MQ74" s="44"/>
      <c r="MR74" s="44"/>
      <c r="MS74" s="44"/>
      <c r="MT74" s="44"/>
      <c r="MU74" s="44"/>
      <c r="MV74" s="44"/>
      <c r="MW74" s="44"/>
      <c r="MX74" s="44"/>
      <c r="MY74" s="44"/>
      <c r="MZ74" s="44"/>
      <c r="NA74" s="44"/>
      <c r="NB74" s="44"/>
      <c r="NC74" s="44"/>
      <c r="ND74" s="44"/>
      <c r="NE74" s="44"/>
      <c r="NF74" s="44"/>
      <c r="NG74" s="44"/>
      <c r="NH74" s="44"/>
      <c r="NI74" s="44"/>
      <c r="NJ74" s="44"/>
      <c r="NK74" s="44"/>
      <c r="NL74" s="44"/>
      <c r="NM74" s="44"/>
      <c r="NN74" s="44"/>
      <c r="NO74" s="44"/>
      <c r="NP74" s="44"/>
      <c r="NQ74" s="44"/>
      <c r="NR74" s="44"/>
      <c r="NS74" s="44"/>
      <c r="NT74" s="44"/>
      <c r="NU74" s="44"/>
      <c r="NV74" s="44"/>
      <c r="NW74" s="44"/>
      <c r="NX74" s="44"/>
      <c r="NY74" s="44"/>
    </row>
    <row r="75" spans="2:389" ht="25.35" customHeight="1" x14ac:dyDescent="0.25">
      <c r="B75" s="85" t="str">
        <f t="shared" si="441"/>
        <v/>
      </c>
      <c r="C75" s="36"/>
      <c r="D75" s="86" t="str">
        <f>IFERROR(VLOOKUP(C75,Tabla_Equipos[],2,FALSE),"")</f>
        <v/>
      </c>
      <c r="E75" s="47"/>
      <c r="F75" s="32"/>
      <c r="G75" s="29"/>
      <c r="H75" s="87" t="str">
        <f>IF(G75="","",IFERROR(VLOOKUP(G75,Tabla_Frecuencias[],2,FALSE),"Otra"))</f>
        <v/>
      </c>
      <c r="I75" s="88" t="str">
        <f t="array" ref="I75">IFERROR(SUM((($S$9:$NY$9&gt;=$F75)*(MOD($S$9:$NY$9-$F75,$G75)+1)=1)*1),"")</f>
        <v/>
      </c>
      <c r="J75" s="89" t="str">
        <f t="shared" si="443"/>
        <v/>
      </c>
      <c r="K75" s="90" t="str">
        <f t="shared" si="443"/>
        <v/>
      </c>
      <c r="L75" s="91" t="str">
        <f t="shared" si="443"/>
        <v/>
      </c>
      <c r="M75" s="92" t="str">
        <f t="shared" si="436"/>
        <v/>
      </c>
      <c r="N75" s="93" t="str">
        <f t="shared" si="437"/>
        <v/>
      </c>
      <c r="O75" s="93" t="str">
        <f t="shared" si="438"/>
        <v/>
      </c>
      <c r="P75" s="94" t="str">
        <f t="array" ref="P75">IFERROR(INDEX($S$9:$NY$9,MATCH("P",S75:NY75,0)),IFERROR(INDEX($S$9:$NY$9,1,MATCH(J75+L75+1,($S$9:$NY$9&gt;=$F75)*(QUOTIENT($S$9:$NY$9-$F75,$G75)+1),0)),""))</f>
        <v/>
      </c>
      <c r="Q75" s="95" t="str">
        <f t="shared" ca="1" si="439"/>
        <v/>
      </c>
      <c r="R75" s="22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  <c r="EN75" s="44"/>
      <c r="EO75" s="44"/>
      <c r="EP75" s="44"/>
      <c r="EQ75" s="44"/>
      <c r="ER75" s="44"/>
      <c r="ES75" s="44"/>
      <c r="ET75" s="44"/>
      <c r="EU75" s="44"/>
      <c r="EV75" s="44"/>
      <c r="EW75" s="44"/>
      <c r="EX75" s="44"/>
      <c r="EY75" s="44"/>
      <c r="EZ75" s="44"/>
      <c r="FA75" s="44"/>
      <c r="FB75" s="44"/>
      <c r="FC75" s="44"/>
      <c r="FD75" s="44"/>
      <c r="FE75" s="44"/>
      <c r="FF75" s="44"/>
      <c r="FG75" s="44"/>
      <c r="FH75" s="44"/>
      <c r="FI75" s="44"/>
      <c r="FJ75" s="44"/>
      <c r="FK75" s="44"/>
      <c r="FL75" s="44"/>
      <c r="FM75" s="44"/>
      <c r="FN75" s="44"/>
      <c r="FO75" s="44"/>
      <c r="FP75" s="44"/>
      <c r="FQ75" s="44"/>
      <c r="FR75" s="44"/>
      <c r="FS75" s="44"/>
      <c r="FT75" s="44"/>
      <c r="FU75" s="44"/>
      <c r="FV75" s="44"/>
      <c r="FW75" s="44"/>
      <c r="FX75" s="44"/>
      <c r="FY75" s="44"/>
      <c r="FZ75" s="44"/>
      <c r="GA75" s="44"/>
      <c r="GB75" s="44"/>
      <c r="GC75" s="44"/>
      <c r="GD75" s="44"/>
      <c r="GE75" s="44"/>
      <c r="GF75" s="44"/>
      <c r="GG75" s="44"/>
      <c r="GH75" s="44"/>
      <c r="GI75" s="44"/>
      <c r="GJ75" s="44"/>
      <c r="GK75" s="44"/>
      <c r="GL75" s="44"/>
      <c r="GM75" s="44"/>
      <c r="GN75" s="44"/>
      <c r="GO75" s="44"/>
      <c r="GP75" s="44"/>
      <c r="GQ75" s="44"/>
      <c r="GR75" s="44"/>
      <c r="GS75" s="44"/>
      <c r="GT75" s="44"/>
      <c r="GU75" s="44"/>
      <c r="GV75" s="44"/>
      <c r="GW75" s="44"/>
      <c r="GX75" s="44"/>
      <c r="GY75" s="44"/>
      <c r="GZ75" s="44"/>
      <c r="HA75" s="44"/>
      <c r="HB75" s="44"/>
      <c r="HC75" s="44"/>
      <c r="HD75" s="44"/>
      <c r="HE75" s="44"/>
      <c r="HF75" s="44"/>
      <c r="HG75" s="44"/>
      <c r="HH75" s="44"/>
      <c r="HI75" s="44"/>
      <c r="HJ75" s="44"/>
      <c r="HK75" s="44"/>
      <c r="HL75" s="44"/>
      <c r="HM75" s="44"/>
      <c r="HN75" s="44"/>
      <c r="HO75" s="44"/>
      <c r="HP75" s="44"/>
      <c r="HQ75" s="44"/>
      <c r="HR75" s="44"/>
      <c r="HS75" s="44"/>
      <c r="HT75" s="44"/>
      <c r="HU75" s="44"/>
      <c r="HV75" s="44"/>
      <c r="HW75" s="44"/>
      <c r="HX75" s="44"/>
      <c r="HY75" s="44"/>
      <c r="HZ75" s="44"/>
      <c r="IA75" s="44"/>
      <c r="IB75" s="44"/>
      <c r="IC75" s="44"/>
      <c r="ID75" s="44"/>
      <c r="IE75" s="44"/>
      <c r="IF75" s="44"/>
      <c r="IG75" s="44"/>
      <c r="IH75" s="44"/>
      <c r="II75" s="44"/>
      <c r="IJ75" s="44"/>
      <c r="IK75" s="44"/>
      <c r="IL75" s="44"/>
      <c r="IM75" s="44"/>
      <c r="IN75" s="44"/>
      <c r="IO75" s="44"/>
      <c r="IP75" s="44"/>
      <c r="IQ75" s="44"/>
      <c r="IR75" s="44"/>
      <c r="IS75" s="44"/>
      <c r="IT75" s="44"/>
      <c r="IU75" s="44"/>
      <c r="IV75" s="44"/>
      <c r="IW75" s="44"/>
      <c r="IX75" s="44"/>
      <c r="IY75" s="44"/>
      <c r="IZ75" s="44"/>
      <c r="JA75" s="44"/>
      <c r="JB75" s="44"/>
      <c r="JC75" s="44"/>
      <c r="JD75" s="44"/>
      <c r="JE75" s="44"/>
      <c r="JF75" s="44"/>
      <c r="JG75" s="44"/>
      <c r="JH75" s="44"/>
      <c r="JI75" s="44"/>
      <c r="JJ75" s="44"/>
      <c r="JK75" s="44"/>
      <c r="JL75" s="44"/>
      <c r="JM75" s="44"/>
      <c r="JN75" s="44"/>
      <c r="JO75" s="44"/>
      <c r="JP75" s="44"/>
      <c r="JQ75" s="44"/>
      <c r="JR75" s="44"/>
      <c r="JS75" s="44"/>
      <c r="JT75" s="44"/>
      <c r="JU75" s="44"/>
      <c r="JV75" s="44"/>
      <c r="JW75" s="44"/>
      <c r="JX75" s="44"/>
      <c r="JY75" s="44"/>
      <c r="JZ75" s="44"/>
      <c r="KA75" s="44"/>
      <c r="KB75" s="44"/>
      <c r="KC75" s="44"/>
      <c r="KD75" s="44"/>
      <c r="KE75" s="44"/>
      <c r="KF75" s="44"/>
      <c r="KG75" s="44"/>
      <c r="KH75" s="44"/>
      <c r="KI75" s="44"/>
      <c r="KJ75" s="44"/>
      <c r="KK75" s="44"/>
      <c r="KL75" s="44"/>
      <c r="KM75" s="44"/>
      <c r="KN75" s="44"/>
      <c r="KO75" s="44"/>
      <c r="KP75" s="44"/>
      <c r="KQ75" s="44"/>
      <c r="KR75" s="44"/>
      <c r="KS75" s="44"/>
      <c r="KT75" s="44"/>
      <c r="KU75" s="44"/>
      <c r="KV75" s="44"/>
      <c r="KW75" s="44"/>
      <c r="KX75" s="44"/>
      <c r="KY75" s="44"/>
      <c r="KZ75" s="44"/>
      <c r="LA75" s="44"/>
      <c r="LB75" s="44"/>
      <c r="LC75" s="44"/>
      <c r="LD75" s="44"/>
      <c r="LE75" s="44"/>
      <c r="LF75" s="44"/>
      <c r="LG75" s="44"/>
      <c r="LH75" s="44"/>
      <c r="LI75" s="44"/>
      <c r="LJ75" s="44"/>
      <c r="LK75" s="44"/>
      <c r="LL75" s="44"/>
      <c r="LM75" s="44"/>
      <c r="LN75" s="44"/>
      <c r="LO75" s="44"/>
      <c r="LP75" s="44"/>
      <c r="LQ75" s="44"/>
      <c r="LR75" s="44"/>
      <c r="LS75" s="44"/>
      <c r="LT75" s="44"/>
      <c r="LU75" s="44"/>
      <c r="LV75" s="44"/>
      <c r="LW75" s="44"/>
      <c r="LX75" s="44"/>
      <c r="LY75" s="44"/>
      <c r="LZ75" s="44"/>
      <c r="MA75" s="44"/>
      <c r="MB75" s="44"/>
      <c r="MC75" s="44"/>
      <c r="MD75" s="44"/>
      <c r="ME75" s="44"/>
      <c r="MF75" s="44"/>
      <c r="MG75" s="44"/>
      <c r="MH75" s="44"/>
      <c r="MI75" s="44"/>
      <c r="MJ75" s="44"/>
      <c r="MK75" s="44"/>
      <c r="ML75" s="44"/>
      <c r="MM75" s="44"/>
      <c r="MN75" s="44"/>
      <c r="MO75" s="44"/>
      <c r="MP75" s="44"/>
      <c r="MQ75" s="44"/>
      <c r="MR75" s="44"/>
      <c r="MS75" s="44"/>
      <c r="MT75" s="44"/>
      <c r="MU75" s="44"/>
      <c r="MV75" s="44"/>
      <c r="MW75" s="44"/>
      <c r="MX75" s="44"/>
      <c r="MY75" s="44"/>
      <c r="MZ75" s="44"/>
      <c r="NA75" s="44"/>
      <c r="NB75" s="44"/>
      <c r="NC75" s="44"/>
      <c r="ND75" s="44"/>
      <c r="NE75" s="44"/>
      <c r="NF75" s="44"/>
      <c r="NG75" s="44"/>
      <c r="NH75" s="44"/>
      <c r="NI75" s="44"/>
      <c r="NJ75" s="44"/>
      <c r="NK75" s="44"/>
      <c r="NL75" s="44"/>
      <c r="NM75" s="44"/>
      <c r="NN75" s="44"/>
      <c r="NO75" s="44"/>
      <c r="NP75" s="44"/>
      <c r="NQ75" s="44"/>
      <c r="NR75" s="44"/>
      <c r="NS75" s="44"/>
      <c r="NT75" s="44"/>
      <c r="NU75" s="44"/>
      <c r="NV75" s="44"/>
      <c r="NW75" s="44"/>
      <c r="NX75" s="44"/>
      <c r="NY75" s="44"/>
    </row>
    <row r="76" spans="2:389" ht="25.35" customHeight="1" x14ac:dyDescent="0.25">
      <c r="B76" s="85" t="str">
        <f t="shared" si="441"/>
        <v/>
      </c>
      <c r="C76" s="36"/>
      <c r="D76" s="86" t="str">
        <f>IFERROR(VLOOKUP(C76,Tabla_Equipos[],2,FALSE),"")</f>
        <v/>
      </c>
      <c r="E76" s="47"/>
      <c r="F76" s="32"/>
      <c r="G76" s="29"/>
      <c r="H76" s="87" t="str">
        <f>IF(G76="","",IFERROR(VLOOKUP(G76,Tabla_Frecuencias[],2,FALSE),"Otra"))</f>
        <v/>
      </c>
      <c r="I76" s="88" t="str">
        <f t="array" ref="I76">IFERROR(SUM((($S$9:$NY$9&gt;=$F76)*(MOD($S$9:$NY$9-$F76,$G76)+1)=1)*1),"")</f>
        <v/>
      </c>
      <c r="J76" s="89" t="str">
        <f t="shared" si="443"/>
        <v/>
      </c>
      <c r="K76" s="90" t="str">
        <f t="shared" si="443"/>
        <v/>
      </c>
      <c r="L76" s="91" t="str">
        <f t="shared" si="443"/>
        <v/>
      </c>
      <c r="M76" s="92" t="str">
        <f t="shared" ref="M76:M100" si="444">IF($I76="","",I76+COUNTIF($S76:$NY76,M$10)-J76-L76)</f>
        <v/>
      </c>
      <c r="N76" s="93" t="str">
        <f t="shared" ref="N76:N100" si="445">IFERROR(J76/(J76+L76),"")</f>
        <v/>
      </c>
      <c r="O76" s="93" t="str">
        <f t="shared" ref="O76:O100" si="446">IFERROR(J76/(J76+K76),"")</f>
        <v/>
      </c>
      <c r="P76" s="94" t="str">
        <f t="array" ref="P76">IFERROR(INDEX($S$9:$NY$9,MATCH("P",S76:NY76,0)),IFERROR(INDEX($S$9:$NY$9,1,MATCH(J76+L76+1,($S$9:$NY$9&gt;=$F76)*(QUOTIENT($S$9:$NY$9-$F76,$G76)+1),0)),""))</f>
        <v/>
      </c>
      <c r="Q76" s="95" t="str">
        <f t="shared" ref="Q76:Q100" ca="1" si="447">IF(P76="","",IF(P76-TODAY()&lt;0,"",P76-TODAY()))</f>
        <v/>
      </c>
      <c r="R76" s="22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4"/>
      <c r="IJ76" s="44"/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</row>
    <row r="77" spans="2:389" ht="25.35" customHeight="1" x14ac:dyDescent="0.25">
      <c r="B77" s="85" t="str">
        <f t="shared" si="441"/>
        <v/>
      </c>
      <c r="C77" s="36"/>
      <c r="D77" s="86" t="str">
        <f>IFERROR(VLOOKUP(C77,Tabla_Equipos[],2,FALSE),"")</f>
        <v/>
      </c>
      <c r="E77" s="47"/>
      <c r="F77" s="32"/>
      <c r="G77" s="29"/>
      <c r="H77" s="87" t="str">
        <f>IF(G77="","",IFERROR(VLOOKUP(G77,Tabla_Frecuencias[],2,FALSE),"Otra"))</f>
        <v/>
      </c>
      <c r="I77" s="88" t="str">
        <f t="array" ref="I77">IFERROR(SUM((($S$9:$NY$9&gt;=$F77)*(MOD($S$9:$NY$9-$F77,$G77)+1)=1)*1),"")</f>
        <v/>
      </c>
      <c r="J77" s="89" t="str">
        <f t="shared" si="443"/>
        <v/>
      </c>
      <c r="K77" s="90" t="str">
        <f t="shared" si="443"/>
        <v/>
      </c>
      <c r="L77" s="91" t="str">
        <f t="shared" si="443"/>
        <v/>
      </c>
      <c r="M77" s="92" t="str">
        <f t="shared" si="444"/>
        <v/>
      </c>
      <c r="N77" s="93" t="str">
        <f t="shared" si="445"/>
        <v/>
      </c>
      <c r="O77" s="93" t="str">
        <f t="shared" si="446"/>
        <v/>
      </c>
      <c r="P77" s="94" t="str">
        <f t="array" ref="P77">IFERROR(INDEX($S$9:$NY$9,MATCH("P",S77:NY77,0)),IFERROR(INDEX($S$9:$NY$9,1,MATCH(J77+L77+1,($S$9:$NY$9&gt;=$F77)*(QUOTIENT($S$9:$NY$9-$F77,$G77)+1),0)),""))</f>
        <v/>
      </c>
      <c r="Q77" s="95" t="str">
        <f t="shared" ca="1" si="447"/>
        <v/>
      </c>
      <c r="R77" s="22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4"/>
      <c r="FA77" s="44"/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4"/>
      <c r="IJ77" s="44"/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4"/>
      <c r="LN77" s="44"/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</row>
    <row r="78" spans="2:389" ht="25.35" customHeight="1" x14ac:dyDescent="0.25">
      <c r="B78" s="85" t="str">
        <f t="shared" si="441"/>
        <v/>
      </c>
      <c r="C78" s="36"/>
      <c r="D78" s="86" t="str">
        <f>IFERROR(VLOOKUP(C78,Tabla_Equipos[],2,FALSE),"")</f>
        <v/>
      </c>
      <c r="E78" s="47"/>
      <c r="F78" s="32"/>
      <c r="G78" s="29"/>
      <c r="H78" s="87" t="str">
        <f>IF(G78="","",IFERROR(VLOOKUP(G78,Tabla_Frecuencias[],2,FALSE),"Otra"))</f>
        <v/>
      </c>
      <c r="I78" s="88" t="str">
        <f t="array" ref="I78">IFERROR(SUM((($S$9:$NY$9&gt;=$F78)*(MOD($S$9:$NY$9-$F78,$G78)+1)=1)*1),"")</f>
        <v/>
      </c>
      <c r="J78" s="89" t="str">
        <f t="shared" si="443"/>
        <v/>
      </c>
      <c r="K78" s="90" t="str">
        <f t="shared" si="443"/>
        <v/>
      </c>
      <c r="L78" s="91" t="str">
        <f t="shared" si="443"/>
        <v/>
      </c>
      <c r="M78" s="92" t="str">
        <f t="shared" si="444"/>
        <v/>
      </c>
      <c r="N78" s="93" t="str">
        <f t="shared" si="445"/>
        <v/>
      </c>
      <c r="O78" s="93" t="str">
        <f t="shared" si="446"/>
        <v/>
      </c>
      <c r="P78" s="94" t="str">
        <f t="array" ref="P78">IFERROR(INDEX($S$9:$NY$9,MATCH("P",S78:NY78,0)),IFERROR(INDEX($S$9:$NY$9,1,MATCH(J78+L78+1,($S$9:$NY$9&gt;=$F78)*(QUOTIENT($S$9:$NY$9-$F78,$G78)+1),0)),""))</f>
        <v/>
      </c>
      <c r="Q78" s="95" t="str">
        <f t="shared" ca="1" si="447"/>
        <v/>
      </c>
      <c r="R78" s="22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4"/>
      <c r="HS78" s="44"/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4"/>
      <c r="IJ78" s="44"/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  <c r="IV78" s="44"/>
      <c r="IW78" s="44"/>
      <c r="IX78" s="44"/>
      <c r="IY78" s="44"/>
      <c r="IZ78" s="44"/>
      <c r="JA78" s="44"/>
      <c r="JB78" s="44"/>
      <c r="JC78" s="44"/>
      <c r="JD78" s="44"/>
      <c r="JE78" s="44"/>
      <c r="JF78" s="44"/>
      <c r="JG78" s="44"/>
      <c r="JH78" s="44"/>
      <c r="JI78" s="44"/>
      <c r="JJ78" s="44"/>
      <c r="JK78" s="44"/>
      <c r="JL78" s="44"/>
      <c r="JM78" s="44"/>
      <c r="JN78" s="44"/>
      <c r="JO78" s="44"/>
      <c r="JP78" s="44"/>
      <c r="JQ78" s="44"/>
      <c r="JR78" s="44"/>
      <c r="JS78" s="44"/>
      <c r="JT78" s="44"/>
      <c r="JU78" s="44"/>
      <c r="JV78" s="44"/>
      <c r="JW78" s="44"/>
      <c r="JX78" s="44"/>
      <c r="JY78" s="44"/>
      <c r="JZ78" s="44"/>
      <c r="KA78" s="44"/>
      <c r="KB78" s="44"/>
      <c r="KC78" s="44"/>
      <c r="KD78" s="44"/>
      <c r="KE78" s="44"/>
      <c r="KF78" s="44"/>
      <c r="KG78" s="44"/>
      <c r="KH78" s="44"/>
      <c r="KI78" s="44"/>
      <c r="KJ78" s="44"/>
      <c r="KK78" s="44"/>
      <c r="KL78" s="44"/>
      <c r="KM78" s="44"/>
      <c r="KN78" s="44"/>
      <c r="KO78" s="44"/>
      <c r="KP78" s="44"/>
      <c r="KQ78" s="44"/>
      <c r="KR78" s="44"/>
      <c r="KS78" s="44"/>
      <c r="KT78" s="44"/>
      <c r="KU78" s="44"/>
      <c r="KV78" s="44"/>
      <c r="KW78" s="44"/>
      <c r="KX78" s="44"/>
      <c r="KY78" s="44"/>
      <c r="KZ78" s="44"/>
      <c r="LA78" s="44"/>
      <c r="LB78" s="44"/>
      <c r="LC78" s="44"/>
      <c r="LD78" s="44"/>
      <c r="LE78" s="44"/>
      <c r="LF78" s="44"/>
      <c r="LG78" s="44"/>
      <c r="LH78" s="44"/>
      <c r="LI78" s="44"/>
      <c r="LJ78" s="44"/>
      <c r="LK78" s="44"/>
      <c r="LL78" s="44"/>
      <c r="LM78" s="44"/>
      <c r="LN78" s="44"/>
      <c r="LO78" s="44"/>
      <c r="LP78" s="44"/>
      <c r="LQ78" s="44"/>
      <c r="LR78" s="44"/>
      <c r="LS78" s="44"/>
      <c r="LT78" s="44"/>
      <c r="LU78" s="44"/>
      <c r="LV78" s="44"/>
      <c r="LW78" s="44"/>
      <c r="LX78" s="44"/>
      <c r="LY78" s="44"/>
      <c r="LZ78" s="44"/>
      <c r="MA78" s="44"/>
      <c r="MB78" s="44"/>
      <c r="MC78" s="44"/>
      <c r="MD78" s="44"/>
      <c r="ME78" s="44"/>
      <c r="MF78" s="44"/>
      <c r="MG78" s="44"/>
      <c r="MH78" s="44"/>
      <c r="MI78" s="44"/>
      <c r="MJ78" s="44"/>
      <c r="MK78" s="44"/>
      <c r="ML78" s="44"/>
      <c r="MM78" s="44"/>
      <c r="MN78" s="44"/>
      <c r="MO78" s="44"/>
      <c r="MP78" s="44"/>
      <c r="MQ78" s="44"/>
      <c r="MR78" s="44"/>
      <c r="MS78" s="44"/>
      <c r="MT78" s="44"/>
      <c r="MU78" s="44"/>
      <c r="MV78" s="44"/>
      <c r="MW78" s="44"/>
      <c r="MX78" s="44"/>
      <c r="MY78" s="44"/>
      <c r="MZ78" s="44"/>
      <c r="NA78" s="44"/>
      <c r="NB78" s="44"/>
      <c r="NC78" s="44"/>
      <c r="ND78" s="44"/>
      <c r="NE78" s="44"/>
      <c r="NF78" s="44"/>
      <c r="NG78" s="44"/>
      <c r="NH78" s="44"/>
      <c r="NI78" s="44"/>
      <c r="NJ78" s="44"/>
      <c r="NK78" s="44"/>
      <c r="NL78" s="44"/>
      <c r="NM78" s="44"/>
      <c r="NN78" s="44"/>
      <c r="NO78" s="44"/>
      <c r="NP78" s="44"/>
      <c r="NQ78" s="44"/>
      <c r="NR78" s="44"/>
      <c r="NS78" s="44"/>
      <c r="NT78" s="44"/>
      <c r="NU78" s="44"/>
      <c r="NV78" s="44"/>
      <c r="NW78" s="44"/>
      <c r="NX78" s="44"/>
      <c r="NY78" s="44"/>
    </row>
    <row r="79" spans="2:389" ht="25.35" customHeight="1" x14ac:dyDescent="0.25">
      <c r="B79" s="85" t="str">
        <f t="shared" si="441"/>
        <v/>
      </c>
      <c r="C79" s="36"/>
      <c r="D79" s="86" t="str">
        <f>IFERROR(VLOOKUP(C79,Tabla_Equipos[],2,FALSE),"")</f>
        <v/>
      </c>
      <c r="E79" s="47"/>
      <c r="F79" s="32"/>
      <c r="G79" s="29"/>
      <c r="H79" s="87" t="str">
        <f>IF(G79="","",IFERROR(VLOOKUP(G79,Tabla_Frecuencias[],2,FALSE),"Otra"))</f>
        <v/>
      </c>
      <c r="I79" s="88" t="str">
        <f t="array" ref="I79">IFERROR(SUM((($S$9:$NY$9&gt;=$F79)*(MOD($S$9:$NY$9-$F79,$G79)+1)=1)*1),"")</f>
        <v/>
      </c>
      <c r="J79" s="89" t="str">
        <f t="shared" si="443"/>
        <v/>
      </c>
      <c r="K79" s="90" t="str">
        <f t="shared" si="443"/>
        <v/>
      </c>
      <c r="L79" s="91" t="str">
        <f t="shared" si="443"/>
        <v/>
      </c>
      <c r="M79" s="92" t="str">
        <f t="shared" si="444"/>
        <v/>
      </c>
      <c r="N79" s="93" t="str">
        <f t="shared" si="445"/>
        <v/>
      </c>
      <c r="O79" s="93" t="str">
        <f t="shared" si="446"/>
        <v/>
      </c>
      <c r="P79" s="94" t="str">
        <f t="array" ref="P79">IFERROR(INDEX($S$9:$NY$9,MATCH("P",S79:NY79,0)),IFERROR(INDEX($S$9:$NY$9,1,MATCH(J79+L79+1,($S$9:$NY$9&gt;=$F79)*(QUOTIENT($S$9:$NY$9-$F79,$G79)+1),0)),""))</f>
        <v/>
      </c>
      <c r="Q79" s="95" t="str">
        <f t="shared" ca="1" si="447"/>
        <v/>
      </c>
      <c r="R79" s="22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4"/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4"/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4"/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4"/>
      <c r="HH79" s="44"/>
      <c r="HI79" s="44"/>
      <c r="HJ79" s="44"/>
      <c r="HK79" s="44"/>
      <c r="HL79" s="44"/>
      <c r="HM79" s="44"/>
      <c r="HN79" s="44"/>
      <c r="HO79" s="44"/>
      <c r="HP79" s="44"/>
      <c r="HQ79" s="44"/>
      <c r="HR79" s="44"/>
      <c r="HS79" s="44"/>
      <c r="HT79" s="44"/>
      <c r="HU79" s="44"/>
      <c r="HV79" s="44"/>
      <c r="HW79" s="44"/>
      <c r="HX79" s="44"/>
      <c r="HY79" s="44"/>
      <c r="HZ79" s="44"/>
      <c r="IA79" s="44"/>
      <c r="IB79" s="44"/>
      <c r="IC79" s="44"/>
      <c r="ID79" s="44"/>
      <c r="IE79" s="44"/>
      <c r="IF79" s="44"/>
      <c r="IG79" s="44"/>
      <c r="IH79" s="44"/>
      <c r="II79" s="44"/>
      <c r="IJ79" s="44"/>
      <c r="IK79" s="44"/>
      <c r="IL79" s="44"/>
      <c r="IM79" s="44"/>
      <c r="IN79" s="44"/>
      <c r="IO79" s="44"/>
      <c r="IP79" s="44"/>
      <c r="IQ79" s="44"/>
      <c r="IR79" s="44"/>
      <c r="IS79" s="44"/>
      <c r="IT79" s="44"/>
      <c r="IU79" s="44"/>
      <c r="IV79" s="44"/>
      <c r="IW79" s="44"/>
      <c r="IX79" s="44"/>
      <c r="IY79" s="44"/>
      <c r="IZ79" s="44"/>
      <c r="JA79" s="44"/>
      <c r="JB79" s="44"/>
      <c r="JC79" s="44"/>
      <c r="JD79" s="44"/>
      <c r="JE79" s="44"/>
      <c r="JF79" s="44"/>
      <c r="JG79" s="44"/>
      <c r="JH79" s="44"/>
      <c r="JI79" s="44"/>
      <c r="JJ79" s="44"/>
      <c r="JK79" s="44"/>
      <c r="JL79" s="44"/>
      <c r="JM79" s="44"/>
      <c r="JN79" s="44"/>
      <c r="JO79" s="44"/>
      <c r="JP79" s="44"/>
      <c r="JQ79" s="44"/>
      <c r="JR79" s="44"/>
      <c r="JS79" s="44"/>
      <c r="JT79" s="44"/>
      <c r="JU79" s="44"/>
      <c r="JV79" s="44"/>
      <c r="JW79" s="44"/>
      <c r="JX79" s="44"/>
      <c r="JY79" s="44"/>
      <c r="JZ79" s="44"/>
      <c r="KA79" s="44"/>
      <c r="KB79" s="44"/>
      <c r="KC79" s="44"/>
      <c r="KD79" s="44"/>
      <c r="KE79" s="44"/>
      <c r="KF79" s="44"/>
      <c r="KG79" s="44"/>
      <c r="KH79" s="44"/>
      <c r="KI79" s="44"/>
      <c r="KJ79" s="44"/>
      <c r="KK79" s="44"/>
      <c r="KL79" s="44"/>
      <c r="KM79" s="44"/>
      <c r="KN79" s="44"/>
      <c r="KO79" s="44"/>
      <c r="KP79" s="44"/>
      <c r="KQ79" s="44"/>
      <c r="KR79" s="44"/>
      <c r="KS79" s="44"/>
      <c r="KT79" s="44"/>
      <c r="KU79" s="44"/>
      <c r="KV79" s="44"/>
      <c r="KW79" s="44"/>
      <c r="KX79" s="44"/>
      <c r="KY79" s="44"/>
      <c r="KZ79" s="44"/>
      <c r="LA79" s="44"/>
      <c r="LB79" s="44"/>
      <c r="LC79" s="44"/>
      <c r="LD79" s="44"/>
      <c r="LE79" s="44"/>
      <c r="LF79" s="44"/>
      <c r="LG79" s="44"/>
      <c r="LH79" s="44"/>
      <c r="LI79" s="44"/>
      <c r="LJ79" s="44"/>
      <c r="LK79" s="44"/>
      <c r="LL79" s="44"/>
      <c r="LM79" s="44"/>
      <c r="LN79" s="44"/>
      <c r="LO79" s="44"/>
      <c r="LP79" s="44"/>
      <c r="LQ79" s="44"/>
      <c r="LR79" s="44"/>
      <c r="LS79" s="44"/>
      <c r="LT79" s="44"/>
      <c r="LU79" s="44"/>
      <c r="LV79" s="44"/>
      <c r="LW79" s="44"/>
      <c r="LX79" s="44"/>
      <c r="LY79" s="44"/>
      <c r="LZ79" s="44"/>
      <c r="MA79" s="44"/>
      <c r="MB79" s="44"/>
      <c r="MC79" s="44"/>
      <c r="MD79" s="44"/>
      <c r="ME79" s="44"/>
      <c r="MF79" s="44"/>
      <c r="MG79" s="44"/>
      <c r="MH79" s="44"/>
      <c r="MI79" s="44"/>
      <c r="MJ79" s="44"/>
      <c r="MK79" s="44"/>
      <c r="ML79" s="44"/>
      <c r="MM79" s="44"/>
      <c r="MN79" s="44"/>
      <c r="MO79" s="44"/>
      <c r="MP79" s="44"/>
      <c r="MQ79" s="44"/>
      <c r="MR79" s="44"/>
      <c r="MS79" s="44"/>
      <c r="MT79" s="44"/>
      <c r="MU79" s="44"/>
      <c r="MV79" s="44"/>
      <c r="MW79" s="44"/>
      <c r="MX79" s="44"/>
      <c r="MY79" s="44"/>
      <c r="MZ79" s="44"/>
      <c r="NA79" s="44"/>
      <c r="NB79" s="44"/>
      <c r="NC79" s="44"/>
      <c r="ND79" s="44"/>
      <c r="NE79" s="44"/>
      <c r="NF79" s="44"/>
      <c r="NG79" s="44"/>
      <c r="NH79" s="44"/>
      <c r="NI79" s="44"/>
      <c r="NJ79" s="44"/>
      <c r="NK79" s="44"/>
      <c r="NL79" s="44"/>
      <c r="NM79" s="44"/>
      <c r="NN79" s="44"/>
      <c r="NO79" s="44"/>
      <c r="NP79" s="44"/>
      <c r="NQ79" s="44"/>
      <c r="NR79" s="44"/>
      <c r="NS79" s="44"/>
      <c r="NT79" s="44"/>
      <c r="NU79" s="44"/>
      <c r="NV79" s="44"/>
      <c r="NW79" s="44"/>
      <c r="NX79" s="44"/>
      <c r="NY79" s="44"/>
    </row>
    <row r="80" spans="2:389" ht="25.35" customHeight="1" x14ac:dyDescent="0.25">
      <c r="B80" s="85" t="str">
        <f t="shared" si="441"/>
        <v/>
      </c>
      <c r="C80" s="36"/>
      <c r="D80" s="86" t="str">
        <f>IFERROR(VLOOKUP(C80,Tabla_Equipos[],2,FALSE),"")</f>
        <v/>
      </c>
      <c r="E80" s="47"/>
      <c r="F80" s="32"/>
      <c r="G80" s="29"/>
      <c r="H80" s="87" t="str">
        <f>IF(G80="","",IFERROR(VLOOKUP(G80,Tabla_Frecuencias[],2,FALSE),"Otra"))</f>
        <v/>
      </c>
      <c r="I80" s="88" t="str">
        <f t="array" ref="I80">IFERROR(SUM((($S$9:$NY$9&gt;=$F80)*(MOD($S$9:$NY$9-$F80,$G80)+1)=1)*1),"")</f>
        <v/>
      </c>
      <c r="J80" s="89" t="str">
        <f t="shared" si="443"/>
        <v/>
      </c>
      <c r="K80" s="90" t="str">
        <f t="shared" si="443"/>
        <v/>
      </c>
      <c r="L80" s="91" t="str">
        <f t="shared" si="443"/>
        <v/>
      </c>
      <c r="M80" s="92" t="str">
        <f t="shared" si="444"/>
        <v/>
      </c>
      <c r="N80" s="93" t="str">
        <f t="shared" si="445"/>
        <v/>
      </c>
      <c r="O80" s="93" t="str">
        <f t="shared" si="446"/>
        <v/>
      </c>
      <c r="P80" s="94" t="str">
        <f t="array" ref="P80">IFERROR(INDEX($S$9:$NY$9,MATCH("P",S80:NY80,0)),IFERROR(INDEX($S$9:$NY$9,1,MATCH(J80+L80+1,($S$9:$NY$9&gt;=$F80)*(QUOTIENT($S$9:$NY$9-$F80,$G80)+1),0)),""))</f>
        <v/>
      </c>
      <c r="Q80" s="95" t="str">
        <f t="shared" ca="1" si="447"/>
        <v/>
      </c>
      <c r="R80" s="22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  <c r="HI80" s="44"/>
      <c r="HJ80" s="44"/>
      <c r="HK80" s="44"/>
      <c r="HL80" s="44"/>
      <c r="HM80" s="44"/>
      <c r="HN80" s="44"/>
      <c r="HO80" s="44"/>
      <c r="HP80" s="44"/>
      <c r="HQ80" s="44"/>
      <c r="HR80" s="44"/>
      <c r="HS80" s="44"/>
      <c r="HT80" s="44"/>
      <c r="HU80" s="44"/>
      <c r="HV80" s="44"/>
      <c r="HW80" s="44"/>
      <c r="HX80" s="44"/>
      <c r="HY80" s="44"/>
      <c r="HZ80" s="44"/>
      <c r="IA80" s="44"/>
      <c r="IB80" s="44"/>
      <c r="IC80" s="44"/>
      <c r="ID80" s="44"/>
      <c r="IE80" s="44"/>
      <c r="IF80" s="44"/>
      <c r="IG80" s="44"/>
      <c r="IH80" s="44"/>
      <c r="II80" s="44"/>
      <c r="IJ80" s="44"/>
      <c r="IK80" s="44"/>
      <c r="IL80" s="44"/>
      <c r="IM80" s="44"/>
      <c r="IN80" s="44"/>
      <c r="IO80" s="44"/>
      <c r="IP80" s="44"/>
      <c r="IQ80" s="44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4"/>
      <c r="JD80" s="44"/>
      <c r="JE80" s="44"/>
      <c r="JF80" s="44"/>
      <c r="JG80" s="44"/>
      <c r="JH80" s="44"/>
      <c r="JI80" s="44"/>
      <c r="JJ80" s="44"/>
      <c r="JK80" s="44"/>
      <c r="JL80" s="44"/>
      <c r="JM80" s="44"/>
      <c r="JN80" s="44"/>
      <c r="JO80" s="44"/>
      <c r="JP80" s="44"/>
      <c r="JQ80" s="44"/>
      <c r="JR80" s="44"/>
      <c r="JS80" s="44"/>
      <c r="JT80" s="44"/>
      <c r="JU80" s="44"/>
      <c r="JV80" s="44"/>
      <c r="JW80" s="44"/>
      <c r="JX80" s="44"/>
      <c r="JY80" s="44"/>
      <c r="JZ80" s="44"/>
      <c r="KA80" s="44"/>
      <c r="KB80" s="44"/>
      <c r="KC80" s="44"/>
      <c r="KD80" s="44"/>
      <c r="KE80" s="44"/>
      <c r="KF80" s="44"/>
      <c r="KG80" s="44"/>
      <c r="KH80" s="44"/>
      <c r="KI80" s="44"/>
      <c r="KJ80" s="44"/>
      <c r="KK80" s="44"/>
      <c r="KL80" s="44"/>
      <c r="KM80" s="44"/>
      <c r="KN80" s="44"/>
      <c r="KO80" s="44"/>
      <c r="KP80" s="44"/>
      <c r="KQ80" s="44"/>
      <c r="KR80" s="44"/>
      <c r="KS80" s="44"/>
      <c r="KT80" s="44"/>
      <c r="KU80" s="44"/>
      <c r="KV80" s="44"/>
      <c r="KW80" s="44"/>
      <c r="KX80" s="44"/>
      <c r="KY80" s="44"/>
      <c r="KZ80" s="44"/>
      <c r="LA80" s="44"/>
      <c r="LB80" s="44"/>
      <c r="LC80" s="44"/>
      <c r="LD80" s="44"/>
      <c r="LE80" s="44"/>
      <c r="LF80" s="44"/>
      <c r="LG80" s="44"/>
      <c r="LH80" s="44"/>
      <c r="LI80" s="44"/>
      <c r="LJ80" s="44"/>
      <c r="LK80" s="44"/>
      <c r="LL80" s="44"/>
      <c r="LM80" s="44"/>
      <c r="LN80" s="44"/>
      <c r="LO80" s="44"/>
      <c r="LP80" s="44"/>
      <c r="LQ80" s="44"/>
      <c r="LR80" s="44"/>
      <c r="LS80" s="44"/>
      <c r="LT80" s="44"/>
      <c r="LU80" s="44"/>
      <c r="LV80" s="44"/>
      <c r="LW80" s="44"/>
      <c r="LX80" s="44"/>
      <c r="LY80" s="44"/>
      <c r="LZ80" s="44"/>
      <c r="MA80" s="44"/>
      <c r="MB80" s="44"/>
      <c r="MC80" s="44"/>
      <c r="MD80" s="44"/>
      <c r="ME80" s="44"/>
      <c r="MF80" s="44"/>
      <c r="MG80" s="44"/>
      <c r="MH80" s="44"/>
      <c r="MI80" s="44"/>
      <c r="MJ80" s="44"/>
      <c r="MK80" s="44"/>
      <c r="ML80" s="44"/>
      <c r="MM80" s="44"/>
      <c r="MN80" s="44"/>
      <c r="MO80" s="44"/>
      <c r="MP80" s="44"/>
      <c r="MQ80" s="44"/>
      <c r="MR80" s="44"/>
      <c r="MS80" s="44"/>
      <c r="MT80" s="44"/>
      <c r="MU80" s="44"/>
      <c r="MV80" s="44"/>
      <c r="MW80" s="44"/>
      <c r="MX80" s="44"/>
      <c r="MY80" s="44"/>
      <c r="MZ80" s="44"/>
      <c r="NA80" s="44"/>
      <c r="NB80" s="44"/>
      <c r="NC80" s="44"/>
      <c r="ND80" s="44"/>
      <c r="NE80" s="44"/>
      <c r="NF80" s="44"/>
      <c r="NG80" s="44"/>
      <c r="NH80" s="44"/>
      <c r="NI80" s="44"/>
      <c r="NJ80" s="44"/>
      <c r="NK80" s="44"/>
      <c r="NL80" s="44"/>
      <c r="NM80" s="44"/>
      <c r="NN80" s="44"/>
      <c r="NO80" s="44"/>
      <c r="NP80" s="44"/>
      <c r="NQ80" s="44"/>
      <c r="NR80" s="44"/>
      <c r="NS80" s="44"/>
      <c r="NT80" s="44"/>
      <c r="NU80" s="44"/>
      <c r="NV80" s="44"/>
      <c r="NW80" s="44"/>
      <c r="NX80" s="44"/>
      <c r="NY80" s="44"/>
    </row>
    <row r="81" spans="2:389" ht="25.35" customHeight="1" x14ac:dyDescent="0.25">
      <c r="B81" s="85" t="str">
        <f t="shared" si="441"/>
        <v/>
      </c>
      <c r="C81" s="36"/>
      <c r="D81" s="86" t="str">
        <f>IFERROR(VLOOKUP(C81,Tabla_Equipos[],2,FALSE),"")</f>
        <v/>
      </c>
      <c r="E81" s="47"/>
      <c r="F81" s="32"/>
      <c r="G81" s="29"/>
      <c r="H81" s="87" t="str">
        <f>IF(G81="","",IFERROR(VLOOKUP(G81,Tabla_Frecuencias[],2,FALSE),"Otra"))</f>
        <v/>
      </c>
      <c r="I81" s="88" t="str">
        <f t="array" ref="I81">IFERROR(SUM((($S$9:$NY$9&gt;=$F81)*(MOD($S$9:$NY$9-$F81,$G81)+1)=1)*1),"")</f>
        <v/>
      </c>
      <c r="J81" s="89" t="str">
        <f t="shared" si="443"/>
        <v/>
      </c>
      <c r="K81" s="90" t="str">
        <f t="shared" si="443"/>
        <v/>
      </c>
      <c r="L81" s="91" t="str">
        <f t="shared" si="443"/>
        <v/>
      </c>
      <c r="M81" s="92" t="str">
        <f t="shared" si="444"/>
        <v/>
      </c>
      <c r="N81" s="93" t="str">
        <f t="shared" si="445"/>
        <v/>
      </c>
      <c r="O81" s="93" t="str">
        <f t="shared" si="446"/>
        <v/>
      </c>
      <c r="P81" s="94" t="str">
        <f t="array" ref="P81">IFERROR(INDEX($S$9:$NY$9,MATCH("P",S81:NY81,0)),IFERROR(INDEX($S$9:$NY$9,1,MATCH(J81+L81+1,($S$9:$NY$9&gt;=$F81)*(QUOTIENT($S$9:$NY$9-$F81,$G81)+1),0)),""))</f>
        <v/>
      </c>
      <c r="Q81" s="95" t="str">
        <f t="shared" ca="1" si="447"/>
        <v/>
      </c>
      <c r="R81" s="22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4"/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4"/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4"/>
      <c r="GU81" s="44"/>
      <c r="GV81" s="44"/>
      <c r="GW81" s="44"/>
      <c r="GX81" s="44"/>
      <c r="GY81" s="44"/>
      <c r="GZ81" s="44"/>
      <c r="HA81" s="44"/>
      <c r="HB81" s="44"/>
      <c r="HC81" s="44"/>
      <c r="HD81" s="44"/>
      <c r="HE81" s="44"/>
      <c r="HF81" s="44"/>
      <c r="HG81" s="44"/>
      <c r="HH81" s="44"/>
      <c r="HI81" s="44"/>
      <c r="HJ81" s="44"/>
      <c r="HK81" s="44"/>
      <c r="HL81" s="44"/>
      <c r="HM81" s="44"/>
      <c r="HN81" s="44"/>
      <c r="HO81" s="44"/>
      <c r="HP81" s="44"/>
      <c r="HQ81" s="44"/>
      <c r="HR81" s="44"/>
      <c r="HS81" s="44"/>
      <c r="HT81" s="44"/>
      <c r="HU81" s="44"/>
      <c r="HV81" s="44"/>
      <c r="HW81" s="44"/>
      <c r="HX81" s="44"/>
      <c r="HY81" s="44"/>
      <c r="HZ81" s="44"/>
      <c r="IA81" s="44"/>
      <c r="IB81" s="44"/>
      <c r="IC81" s="44"/>
      <c r="ID81" s="44"/>
      <c r="IE81" s="44"/>
      <c r="IF81" s="44"/>
      <c r="IG81" s="44"/>
      <c r="IH81" s="44"/>
      <c r="II81" s="44"/>
      <c r="IJ81" s="44"/>
      <c r="IK81" s="44"/>
      <c r="IL81" s="44"/>
      <c r="IM81" s="44"/>
      <c r="IN81" s="44"/>
      <c r="IO81" s="44"/>
      <c r="IP81" s="44"/>
      <c r="IQ81" s="44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4"/>
      <c r="JD81" s="44"/>
      <c r="JE81" s="44"/>
      <c r="JF81" s="44"/>
      <c r="JG81" s="44"/>
      <c r="JH81" s="44"/>
      <c r="JI81" s="44"/>
      <c r="JJ81" s="44"/>
      <c r="JK81" s="44"/>
      <c r="JL81" s="44"/>
      <c r="JM81" s="44"/>
      <c r="JN81" s="44"/>
      <c r="JO81" s="44"/>
      <c r="JP81" s="44"/>
      <c r="JQ81" s="44"/>
      <c r="JR81" s="44"/>
      <c r="JS81" s="44"/>
      <c r="JT81" s="44"/>
      <c r="JU81" s="44"/>
      <c r="JV81" s="44"/>
      <c r="JW81" s="44"/>
      <c r="JX81" s="44"/>
      <c r="JY81" s="44"/>
      <c r="JZ81" s="44"/>
      <c r="KA81" s="44"/>
      <c r="KB81" s="44"/>
      <c r="KC81" s="44"/>
      <c r="KD81" s="44"/>
      <c r="KE81" s="44"/>
      <c r="KF81" s="44"/>
      <c r="KG81" s="44"/>
      <c r="KH81" s="44"/>
      <c r="KI81" s="44"/>
      <c r="KJ81" s="44"/>
      <c r="KK81" s="44"/>
      <c r="KL81" s="44"/>
      <c r="KM81" s="44"/>
      <c r="KN81" s="44"/>
      <c r="KO81" s="44"/>
      <c r="KP81" s="44"/>
      <c r="KQ81" s="44"/>
      <c r="KR81" s="44"/>
      <c r="KS81" s="44"/>
      <c r="KT81" s="44"/>
      <c r="KU81" s="44"/>
      <c r="KV81" s="44"/>
      <c r="KW81" s="44"/>
      <c r="KX81" s="44"/>
      <c r="KY81" s="44"/>
      <c r="KZ81" s="44"/>
      <c r="LA81" s="44"/>
      <c r="LB81" s="44"/>
      <c r="LC81" s="44"/>
      <c r="LD81" s="44"/>
      <c r="LE81" s="44"/>
      <c r="LF81" s="44"/>
      <c r="LG81" s="44"/>
      <c r="LH81" s="44"/>
      <c r="LI81" s="44"/>
      <c r="LJ81" s="44"/>
      <c r="LK81" s="44"/>
      <c r="LL81" s="44"/>
      <c r="LM81" s="44"/>
      <c r="LN81" s="44"/>
      <c r="LO81" s="44"/>
      <c r="LP81" s="44"/>
      <c r="LQ81" s="44"/>
      <c r="LR81" s="44"/>
      <c r="LS81" s="44"/>
      <c r="LT81" s="44"/>
      <c r="LU81" s="44"/>
      <c r="LV81" s="44"/>
      <c r="LW81" s="44"/>
      <c r="LX81" s="44"/>
      <c r="LY81" s="44"/>
      <c r="LZ81" s="44"/>
      <c r="MA81" s="44"/>
      <c r="MB81" s="44"/>
      <c r="MC81" s="44"/>
      <c r="MD81" s="44"/>
      <c r="ME81" s="44"/>
      <c r="MF81" s="44"/>
      <c r="MG81" s="44"/>
      <c r="MH81" s="44"/>
      <c r="MI81" s="44"/>
      <c r="MJ81" s="44"/>
      <c r="MK81" s="44"/>
      <c r="ML81" s="44"/>
      <c r="MM81" s="44"/>
      <c r="MN81" s="44"/>
      <c r="MO81" s="44"/>
      <c r="MP81" s="44"/>
      <c r="MQ81" s="44"/>
      <c r="MR81" s="44"/>
      <c r="MS81" s="44"/>
      <c r="MT81" s="44"/>
      <c r="MU81" s="44"/>
      <c r="MV81" s="44"/>
      <c r="MW81" s="44"/>
      <c r="MX81" s="44"/>
      <c r="MY81" s="44"/>
      <c r="MZ81" s="44"/>
      <c r="NA81" s="44"/>
      <c r="NB81" s="44"/>
      <c r="NC81" s="44"/>
      <c r="ND81" s="44"/>
      <c r="NE81" s="44"/>
      <c r="NF81" s="44"/>
      <c r="NG81" s="44"/>
      <c r="NH81" s="44"/>
      <c r="NI81" s="44"/>
      <c r="NJ81" s="44"/>
      <c r="NK81" s="44"/>
      <c r="NL81" s="44"/>
      <c r="NM81" s="44"/>
      <c r="NN81" s="44"/>
      <c r="NO81" s="44"/>
      <c r="NP81" s="44"/>
      <c r="NQ81" s="44"/>
      <c r="NR81" s="44"/>
      <c r="NS81" s="44"/>
      <c r="NT81" s="44"/>
      <c r="NU81" s="44"/>
      <c r="NV81" s="44"/>
      <c r="NW81" s="44"/>
      <c r="NX81" s="44"/>
      <c r="NY81" s="44"/>
    </row>
    <row r="82" spans="2:389" ht="25.35" customHeight="1" x14ac:dyDescent="0.25">
      <c r="B82" s="85" t="str">
        <f t="shared" si="441"/>
        <v/>
      </c>
      <c r="C82" s="36"/>
      <c r="D82" s="86" t="str">
        <f>IFERROR(VLOOKUP(C82,Tabla_Equipos[],2,FALSE),"")</f>
        <v/>
      </c>
      <c r="E82" s="47"/>
      <c r="F82" s="32"/>
      <c r="G82" s="29"/>
      <c r="H82" s="87" t="str">
        <f>IF(G82="","",IFERROR(VLOOKUP(G82,Tabla_Frecuencias[],2,FALSE),"Otra"))</f>
        <v/>
      </c>
      <c r="I82" s="88" t="str">
        <f t="array" ref="I82">IFERROR(SUM((($S$9:$NY$9&gt;=$F82)*(MOD($S$9:$NY$9-$F82,$G82)+1)=1)*1),"")</f>
        <v/>
      </c>
      <c r="J82" s="89" t="str">
        <f t="shared" si="443"/>
        <v/>
      </c>
      <c r="K82" s="90" t="str">
        <f t="shared" si="443"/>
        <v/>
      </c>
      <c r="L82" s="91" t="str">
        <f t="shared" si="443"/>
        <v/>
      </c>
      <c r="M82" s="92" t="str">
        <f t="shared" si="444"/>
        <v/>
      </c>
      <c r="N82" s="93" t="str">
        <f t="shared" si="445"/>
        <v/>
      </c>
      <c r="O82" s="93" t="str">
        <f t="shared" si="446"/>
        <v/>
      </c>
      <c r="P82" s="94" t="str">
        <f t="array" ref="P82">IFERROR(INDEX($S$9:$NY$9,MATCH("P",S82:NY82,0)),IFERROR(INDEX($S$9:$NY$9,1,MATCH(J82+L82+1,($S$9:$NY$9&gt;=$F82)*(QUOTIENT($S$9:$NY$9-$F82,$G82)+1),0)),""))</f>
        <v/>
      </c>
      <c r="Q82" s="95" t="str">
        <f t="shared" ca="1" si="447"/>
        <v/>
      </c>
      <c r="R82" s="22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4"/>
      <c r="EY82" s="44"/>
      <c r="EZ82" s="44"/>
      <c r="FA82" s="44"/>
      <c r="FB82" s="44"/>
      <c r="FC82" s="44"/>
      <c r="FD82" s="44"/>
      <c r="FE82" s="44"/>
      <c r="FF82" s="44"/>
      <c r="FG82" s="44"/>
      <c r="FH82" s="44"/>
      <c r="FI82" s="44"/>
      <c r="FJ82" s="44"/>
      <c r="FK82" s="44"/>
      <c r="FL82" s="44"/>
      <c r="FM82" s="44"/>
      <c r="FN82" s="44"/>
      <c r="FO82" s="44"/>
      <c r="FP82" s="44"/>
      <c r="FQ82" s="44"/>
      <c r="FR82" s="44"/>
      <c r="FS82" s="44"/>
      <c r="FT82" s="44"/>
      <c r="FU82" s="44"/>
      <c r="FV82" s="44"/>
      <c r="FW82" s="44"/>
      <c r="FX82" s="44"/>
      <c r="FY82" s="44"/>
      <c r="FZ82" s="44"/>
      <c r="GA82" s="44"/>
      <c r="GB82" s="44"/>
      <c r="GC82" s="44"/>
      <c r="GD82" s="44"/>
      <c r="GE82" s="44"/>
      <c r="GF82" s="44"/>
      <c r="GG82" s="44"/>
      <c r="GH82" s="44"/>
      <c r="GI82" s="44"/>
      <c r="GJ82" s="44"/>
      <c r="GK82" s="44"/>
      <c r="GL82" s="44"/>
      <c r="GM82" s="44"/>
      <c r="GN82" s="44"/>
      <c r="GO82" s="44"/>
      <c r="GP82" s="44"/>
      <c r="GQ82" s="44"/>
      <c r="GR82" s="44"/>
      <c r="GS82" s="44"/>
      <c r="GT82" s="44"/>
      <c r="GU82" s="44"/>
      <c r="GV82" s="44"/>
      <c r="GW82" s="44"/>
      <c r="GX82" s="44"/>
      <c r="GY82" s="44"/>
      <c r="GZ82" s="44"/>
      <c r="HA82" s="44"/>
      <c r="HB82" s="44"/>
      <c r="HC82" s="44"/>
      <c r="HD82" s="44"/>
      <c r="HE82" s="44"/>
      <c r="HF82" s="44"/>
      <c r="HG82" s="44"/>
      <c r="HH82" s="44"/>
      <c r="HI82" s="44"/>
      <c r="HJ82" s="44"/>
      <c r="HK82" s="44"/>
      <c r="HL82" s="44"/>
      <c r="HM82" s="44"/>
      <c r="HN82" s="44"/>
      <c r="HO82" s="44"/>
      <c r="HP82" s="44"/>
      <c r="HQ82" s="44"/>
      <c r="HR82" s="44"/>
      <c r="HS82" s="44"/>
      <c r="HT82" s="44"/>
      <c r="HU82" s="44"/>
      <c r="HV82" s="44"/>
      <c r="HW82" s="44"/>
      <c r="HX82" s="44"/>
      <c r="HY82" s="44"/>
      <c r="HZ82" s="44"/>
      <c r="IA82" s="44"/>
      <c r="IB82" s="44"/>
      <c r="IC82" s="44"/>
      <c r="ID82" s="44"/>
      <c r="IE82" s="44"/>
      <c r="IF82" s="44"/>
      <c r="IG82" s="44"/>
      <c r="IH82" s="44"/>
      <c r="II82" s="44"/>
      <c r="IJ82" s="44"/>
      <c r="IK82" s="44"/>
      <c r="IL82" s="44"/>
      <c r="IM82" s="44"/>
      <c r="IN82" s="44"/>
      <c r="IO82" s="44"/>
      <c r="IP82" s="44"/>
      <c r="IQ82" s="44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4"/>
      <c r="JD82" s="44"/>
      <c r="JE82" s="44"/>
      <c r="JF82" s="44"/>
      <c r="JG82" s="44"/>
      <c r="JH82" s="44"/>
      <c r="JI82" s="44"/>
      <c r="JJ82" s="44"/>
      <c r="JK82" s="44"/>
      <c r="JL82" s="44"/>
      <c r="JM82" s="44"/>
      <c r="JN82" s="44"/>
      <c r="JO82" s="44"/>
      <c r="JP82" s="44"/>
      <c r="JQ82" s="44"/>
      <c r="JR82" s="44"/>
      <c r="JS82" s="44"/>
      <c r="JT82" s="44"/>
      <c r="JU82" s="44"/>
      <c r="JV82" s="44"/>
      <c r="JW82" s="44"/>
      <c r="JX82" s="44"/>
      <c r="JY82" s="44"/>
      <c r="JZ82" s="44"/>
      <c r="KA82" s="44"/>
      <c r="KB82" s="44"/>
      <c r="KC82" s="44"/>
      <c r="KD82" s="44"/>
      <c r="KE82" s="44"/>
      <c r="KF82" s="44"/>
      <c r="KG82" s="44"/>
      <c r="KH82" s="44"/>
      <c r="KI82" s="44"/>
      <c r="KJ82" s="44"/>
      <c r="KK82" s="44"/>
      <c r="KL82" s="44"/>
      <c r="KM82" s="44"/>
      <c r="KN82" s="44"/>
      <c r="KO82" s="44"/>
      <c r="KP82" s="44"/>
      <c r="KQ82" s="44"/>
      <c r="KR82" s="44"/>
      <c r="KS82" s="44"/>
      <c r="KT82" s="44"/>
      <c r="KU82" s="44"/>
      <c r="KV82" s="44"/>
      <c r="KW82" s="44"/>
      <c r="KX82" s="44"/>
      <c r="KY82" s="44"/>
      <c r="KZ82" s="44"/>
      <c r="LA82" s="44"/>
      <c r="LB82" s="44"/>
      <c r="LC82" s="44"/>
      <c r="LD82" s="44"/>
      <c r="LE82" s="44"/>
      <c r="LF82" s="44"/>
      <c r="LG82" s="44"/>
      <c r="LH82" s="44"/>
      <c r="LI82" s="44"/>
      <c r="LJ82" s="44"/>
      <c r="LK82" s="44"/>
      <c r="LL82" s="44"/>
      <c r="LM82" s="44"/>
      <c r="LN82" s="44"/>
      <c r="LO82" s="44"/>
      <c r="LP82" s="44"/>
      <c r="LQ82" s="44"/>
      <c r="LR82" s="44"/>
      <c r="LS82" s="44"/>
      <c r="LT82" s="44"/>
      <c r="LU82" s="44"/>
      <c r="LV82" s="44"/>
      <c r="LW82" s="44"/>
      <c r="LX82" s="44"/>
      <c r="LY82" s="44"/>
      <c r="LZ82" s="44"/>
      <c r="MA82" s="44"/>
      <c r="MB82" s="44"/>
      <c r="MC82" s="44"/>
      <c r="MD82" s="44"/>
      <c r="ME82" s="44"/>
      <c r="MF82" s="44"/>
      <c r="MG82" s="44"/>
      <c r="MH82" s="44"/>
      <c r="MI82" s="44"/>
      <c r="MJ82" s="44"/>
      <c r="MK82" s="44"/>
      <c r="ML82" s="44"/>
      <c r="MM82" s="44"/>
      <c r="MN82" s="44"/>
      <c r="MO82" s="44"/>
      <c r="MP82" s="44"/>
      <c r="MQ82" s="44"/>
      <c r="MR82" s="44"/>
      <c r="MS82" s="44"/>
      <c r="MT82" s="44"/>
      <c r="MU82" s="44"/>
      <c r="MV82" s="44"/>
      <c r="MW82" s="44"/>
      <c r="MX82" s="44"/>
      <c r="MY82" s="44"/>
      <c r="MZ82" s="44"/>
      <c r="NA82" s="44"/>
      <c r="NB82" s="44"/>
      <c r="NC82" s="44"/>
      <c r="ND82" s="44"/>
      <c r="NE82" s="44"/>
      <c r="NF82" s="44"/>
      <c r="NG82" s="44"/>
      <c r="NH82" s="44"/>
      <c r="NI82" s="44"/>
      <c r="NJ82" s="44"/>
      <c r="NK82" s="44"/>
      <c r="NL82" s="44"/>
      <c r="NM82" s="44"/>
      <c r="NN82" s="44"/>
      <c r="NO82" s="44"/>
      <c r="NP82" s="44"/>
      <c r="NQ82" s="44"/>
      <c r="NR82" s="44"/>
      <c r="NS82" s="44"/>
      <c r="NT82" s="44"/>
      <c r="NU82" s="44"/>
      <c r="NV82" s="44"/>
      <c r="NW82" s="44"/>
      <c r="NX82" s="44"/>
      <c r="NY82" s="44"/>
    </row>
    <row r="83" spans="2:389" ht="25.35" customHeight="1" x14ac:dyDescent="0.25">
      <c r="B83" s="85" t="str">
        <f t="shared" si="441"/>
        <v/>
      </c>
      <c r="C83" s="36"/>
      <c r="D83" s="86" t="str">
        <f>IFERROR(VLOOKUP(C83,Tabla_Equipos[],2,FALSE),"")</f>
        <v/>
      </c>
      <c r="E83" s="47"/>
      <c r="F83" s="32"/>
      <c r="G83" s="29"/>
      <c r="H83" s="87" t="str">
        <f>IF(G83="","",IFERROR(VLOOKUP(G83,Tabla_Frecuencias[],2,FALSE),"Otra"))</f>
        <v/>
      </c>
      <c r="I83" s="88" t="str">
        <f t="array" ref="I83">IFERROR(SUM((($S$9:$NY$9&gt;=$F83)*(MOD($S$9:$NY$9-$F83,$G83)+1)=1)*1),"")</f>
        <v/>
      </c>
      <c r="J83" s="89" t="str">
        <f t="shared" si="443"/>
        <v/>
      </c>
      <c r="K83" s="90" t="str">
        <f t="shared" si="443"/>
        <v/>
      </c>
      <c r="L83" s="91" t="str">
        <f t="shared" si="443"/>
        <v/>
      </c>
      <c r="M83" s="92" t="str">
        <f t="shared" si="444"/>
        <v/>
      </c>
      <c r="N83" s="93" t="str">
        <f t="shared" si="445"/>
        <v/>
      </c>
      <c r="O83" s="93" t="str">
        <f t="shared" si="446"/>
        <v/>
      </c>
      <c r="P83" s="94" t="str">
        <f t="array" ref="P83">IFERROR(INDEX($S$9:$NY$9,MATCH("P",S83:NY83,0)),IFERROR(INDEX($S$9:$NY$9,1,MATCH(J83+L83+1,($S$9:$NY$9&gt;=$F83)*(QUOTIENT($S$9:$NY$9-$F83,$G83)+1),0)),""))</f>
        <v/>
      </c>
      <c r="Q83" s="95" t="str">
        <f t="shared" ca="1" si="447"/>
        <v/>
      </c>
      <c r="R83" s="22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4"/>
      <c r="CQ83" s="44"/>
      <c r="CR83" s="44"/>
      <c r="CS83" s="44"/>
      <c r="CT83" s="44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4"/>
      <c r="EN83" s="44"/>
      <c r="EO83" s="44"/>
      <c r="EP83" s="44"/>
      <c r="EQ83" s="44"/>
      <c r="ER83" s="44"/>
      <c r="ES83" s="44"/>
      <c r="ET83" s="44"/>
      <c r="EU83" s="44"/>
      <c r="EV83" s="44"/>
      <c r="EW83" s="44"/>
      <c r="EX83" s="44"/>
      <c r="EY83" s="44"/>
      <c r="EZ83" s="44"/>
      <c r="FA83" s="44"/>
      <c r="FB83" s="44"/>
      <c r="FC83" s="44"/>
      <c r="FD83" s="44"/>
      <c r="FE83" s="44"/>
      <c r="FF83" s="44"/>
      <c r="FG83" s="44"/>
      <c r="FH83" s="44"/>
      <c r="FI83" s="44"/>
      <c r="FJ83" s="44"/>
      <c r="FK83" s="44"/>
      <c r="FL83" s="44"/>
      <c r="FM83" s="44"/>
      <c r="FN83" s="44"/>
      <c r="FO83" s="44"/>
      <c r="FP83" s="44"/>
      <c r="FQ83" s="44"/>
      <c r="FR83" s="44"/>
      <c r="FS83" s="44"/>
      <c r="FT83" s="44"/>
      <c r="FU83" s="44"/>
      <c r="FV83" s="44"/>
      <c r="FW83" s="44"/>
      <c r="FX83" s="44"/>
      <c r="FY83" s="44"/>
      <c r="FZ83" s="44"/>
      <c r="GA83" s="44"/>
      <c r="GB83" s="44"/>
      <c r="GC83" s="44"/>
      <c r="GD83" s="44"/>
      <c r="GE83" s="44"/>
      <c r="GF83" s="44"/>
      <c r="GG83" s="44"/>
      <c r="GH83" s="44"/>
      <c r="GI83" s="44"/>
      <c r="GJ83" s="44"/>
      <c r="GK83" s="44"/>
      <c r="GL83" s="44"/>
      <c r="GM83" s="44"/>
      <c r="GN83" s="44"/>
      <c r="GO83" s="44"/>
      <c r="GP83" s="44"/>
      <c r="GQ83" s="44"/>
      <c r="GR83" s="44"/>
      <c r="GS83" s="44"/>
      <c r="GT83" s="44"/>
      <c r="GU83" s="44"/>
      <c r="GV83" s="44"/>
      <c r="GW83" s="44"/>
      <c r="GX83" s="44"/>
      <c r="GY83" s="44"/>
      <c r="GZ83" s="44"/>
      <c r="HA83" s="44"/>
      <c r="HB83" s="44"/>
      <c r="HC83" s="44"/>
      <c r="HD83" s="44"/>
      <c r="HE83" s="44"/>
      <c r="HF83" s="44"/>
      <c r="HG83" s="44"/>
      <c r="HH83" s="44"/>
      <c r="HI83" s="44"/>
      <c r="HJ83" s="44"/>
      <c r="HK83" s="44"/>
      <c r="HL83" s="44"/>
      <c r="HM83" s="44"/>
      <c r="HN83" s="44"/>
      <c r="HO83" s="44"/>
      <c r="HP83" s="44"/>
      <c r="HQ83" s="44"/>
      <c r="HR83" s="44"/>
      <c r="HS83" s="44"/>
      <c r="HT83" s="44"/>
      <c r="HU83" s="44"/>
      <c r="HV83" s="44"/>
      <c r="HW83" s="44"/>
      <c r="HX83" s="44"/>
      <c r="HY83" s="44"/>
      <c r="HZ83" s="44"/>
      <c r="IA83" s="44"/>
      <c r="IB83" s="44"/>
      <c r="IC83" s="44"/>
      <c r="ID83" s="44"/>
      <c r="IE83" s="44"/>
      <c r="IF83" s="44"/>
      <c r="IG83" s="44"/>
      <c r="IH83" s="44"/>
      <c r="II83" s="44"/>
      <c r="IJ83" s="44"/>
      <c r="IK83" s="44"/>
      <c r="IL83" s="44"/>
      <c r="IM83" s="44"/>
      <c r="IN83" s="44"/>
      <c r="IO83" s="44"/>
      <c r="IP83" s="44"/>
      <c r="IQ83" s="44"/>
      <c r="IR83" s="44"/>
      <c r="IS83" s="44"/>
      <c r="IT83" s="44"/>
      <c r="IU83" s="44"/>
      <c r="IV83" s="44"/>
      <c r="IW83" s="44"/>
      <c r="IX83" s="44"/>
      <c r="IY83" s="44"/>
      <c r="IZ83" s="44"/>
      <c r="JA83" s="44"/>
      <c r="JB83" s="44"/>
      <c r="JC83" s="44"/>
      <c r="JD83" s="44"/>
      <c r="JE83" s="44"/>
      <c r="JF83" s="44"/>
      <c r="JG83" s="44"/>
      <c r="JH83" s="44"/>
      <c r="JI83" s="44"/>
      <c r="JJ83" s="44"/>
      <c r="JK83" s="44"/>
      <c r="JL83" s="44"/>
      <c r="JM83" s="44"/>
      <c r="JN83" s="44"/>
      <c r="JO83" s="44"/>
      <c r="JP83" s="44"/>
      <c r="JQ83" s="44"/>
      <c r="JR83" s="44"/>
      <c r="JS83" s="44"/>
      <c r="JT83" s="44"/>
      <c r="JU83" s="44"/>
      <c r="JV83" s="44"/>
      <c r="JW83" s="44"/>
      <c r="JX83" s="44"/>
      <c r="JY83" s="44"/>
      <c r="JZ83" s="44"/>
      <c r="KA83" s="44"/>
      <c r="KB83" s="44"/>
      <c r="KC83" s="44"/>
      <c r="KD83" s="44"/>
      <c r="KE83" s="44"/>
      <c r="KF83" s="44"/>
      <c r="KG83" s="44"/>
      <c r="KH83" s="44"/>
      <c r="KI83" s="44"/>
      <c r="KJ83" s="44"/>
      <c r="KK83" s="44"/>
      <c r="KL83" s="44"/>
      <c r="KM83" s="44"/>
      <c r="KN83" s="44"/>
      <c r="KO83" s="44"/>
      <c r="KP83" s="44"/>
      <c r="KQ83" s="44"/>
      <c r="KR83" s="44"/>
      <c r="KS83" s="44"/>
      <c r="KT83" s="44"/>
      <c r="KU83" s="44"/>
      <c r="KV83" s="44"/>
      <c r="KW83" s="44"/>
      <c r="KX83" s="44"/>
      <c r="KY83" s="44"/>
      <c r="KZ83" s="44"/>
      <c r="LA83" s="44"/>
      <c r="LB83" s="44"/>
      <c r="LC83" s="44"/>
      <c r="LD83" s="44"/>
      <c r="LE83" s="44"/>
      <c r="LF83" s="44"/>
      <c r="LG83" s="44"/>
      <c r="LH83" s="44"/>
      <c r="LI83" s="44"/>
      <c r="LJ83" s="44"/>
      <c r="LK83" s="44"/>
      <c r="LL83" s="44"/>
      <c r="LM83" s="44"/>
      <c r="LN83" s="44"/>
      <c r="LO83" s="44"/>
      <c r="LP83" s="44"/>
      <c r="LQ83" s="44"/>
      <c r="LR83" s="44"/>
      <c r="LS83" s="44"/>
      <c r="LT83" s="44"/>
      <c r="LU83" s="44"/>
      <c r="LV83" s="44"/>
      <c r="LW83" s="44"/>
      <c r="LX83" s="44"/>
      <c r="LY83" s="44"/>
      <c r="LZ83" s="44"/>
      <c r="MA83" s="44"/>
      <c r="MB83" s="44"/>
      <c r="MC83" s="44"/>
      <c r="MD83" s="44"/>
      <c r="ME83" s="44"/>
      <c r="MF83" s="44"/>
      <c r="MG83" s="44"/>
      <c r="MH83" s="44"/>
      <c r="MI83" s="44"/>
      <c r="MJ83" s="44"/>
      <c r="MK83" s="44"/>
      <c r="ML83" s="44"/>
      <c r="MM83" s="44"/>
      <c r="MN83" s="44"/>
      <c r="MO83" s="44"/>
      <c r="MP83" s="44"/>
      <c r="MQ83" s="44"/>
      <c r="MR83" s="44"/>
      <c r="MS83" s="44"/>
      <c r="MT83" s="44"/>
      <c r="MU83" s="44"/>
      <c r="MV83" s="44"/>
      <c r="MW83" s="44"/>
      <c r="MX83" s="44"/>
      <c r="MY83" s="44"/>
      <c r="MZ83" s="44"/>
      <c r="NA83" s="44"/>
      <c r="NB83" s="44"/>
      <c r="NC83" s="44"/>
      <c r="ND83" s="44"/>
      <c r="NE83" s="44"/>
      <c r="NF83" s="44"/>
      <c r="NG83" s="44"/>
      <c r="NH83" s="44"/>
      <c r="NI83" s="44"/>
      <c r="NJ83" s="44"/>
      <c r="NK83" s="44"/>
      <c r="NL83" s="44"/>
      <c r="NM83" s="44"/>
      <c r="NN83" s="44"/>
      <c r="NO83" s="44"/>
      <c r="NP83" s="44"/>
      <c r="NQ83" s="44"/>
      <c r="NR83" s="44"/>
      <c r="NS83" s="44"/>
      <c r="NT83" s="44"/>
      <c r="NU83" s="44"/>
      <c r="NV83" s="44"/>
      <c r="NW83" s="44"/>
      <c r="NX83" s="44"/>
      <c r="NY83" s="44"/>
    </row>
    <row r="84" spans="2:389" ht="25.35" customHeight="1" x14ac:dyDescent="0.25">
      <c r="B84" s="85" t="str">
        <f t="shared" si="441"/>
        <v/>
      </c>
      <c r="C84" s="36"/>
      <c r="D84" s="86" t="str">
        <f>IFERROR(VLOOKUP(C84,Tabla_Equipos[],2,FALSE),"")</f>
        <v/>
      </c>
      <c r="E84" s="47"/>
      <c r="F84" s="32"/>
      <c r="G84" s="29"/>
      <c r="H84" s="87" t="str">
        <f>IF(G84="","",IFERROR(VLOOKUP(G84,Tabla_Frecuencias[],2,FALSE),"Otra"))</f>
        <v/>
      </c>
      <c r="I84" s="88" t="str">
        <f t="array" ref="I84">IFERROR(SUM((($S$9:$NY$9&gt;=$F84)*(MOD($S$9:$NY$9-$F84,$G84)+1)=1)*1),"")</f>
        <v/>
      </c>
      <c r="J84" s="89" t="str">
        <f t="shared" si="443"/>
        <v/>
      </c>
      <c r="K84" s="90" t="str">
        <f t="shared" si="443"/>
        <v/>
      </c>
      <c r="L84" s="91" t="str">
        <f t="shared" si="443"/>
        <v/>
      </c>
      <c r="M84" s="92" t="str">
        <f t="shared" si="444"/>
        <v/>
      </c>
      <c r="N84" s="93" t="str">
        <f t="shared" si="445"/>
        <v/>
      </c>
      <c r="O84" s="93" t="str">
        <f t="shared" si="446"/>
        <v/>
      </c>
      <c r="P84" s="94" t="str">
        <f t="array" ref="P84">IFERROR(INDEX($S$9:$NY$9,MATCH("P",S84:NY84,0)),IFERROR(INDEX($S$9:$NY$9,1,MATCH(J84+L84+1,($S$9:$NY$9&gt;=$F84)*(QUOTIENT($S$9:$NY$9-$F84,$G84)+1),0)),""))</f>
        <v/>
      </c>
      <c r="Q84" s="95" t="str">
        <f t="shared" ca="1" si="447"/>
        <v/>
      </c>
      <c r="R84" s="22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  <c r="EC84" s="44"/>
      <c r="ED84" s="44"/>
      <c r="EE84" s="44"/>
      <c r="EF84" s="44"/>
      <c r="EG84" s="44"/>
      <c r="EH84" s="44"/>
      <c r="EI84" s="44"/>
      <c r="EJ84" s="44"/>
      <c r="EK84" s="44"/>
      <c r="EL84" s="44"/>
      <c r="EM84" s="44"/>
      <c r="EN84" s="44"/>
      <c r="EO84" s="44"/>
      <c r="EP84" s="44"/>
      <c r="EQ84" s="44"/>
      <c r="ER84" s="44"/>
      <c r="ES84" s="44"/>
      <c r="ET84" s="44"/>
      <c r="EU84" s="44"/>
      <c r="EV84" s="44"/>
      <c r="EW84" s="44"/>
      <c r="EX84" s="44"/>
      <c r="EY84" s="44"/>
      <c r="EZ84" s="44"/>
      <c r="FA84" s="44"/>
      <c r="FB84" s="44"/>
      <c r="FC84" s="44"/>
      <c r="FD84" s="44"/>
      <c r="FE84" s="44"/>
      <c r="FF84" s="44"/>
      <c r="FG84" s="44"/>
      <c r="FH84" s="44"/>
      <c r="FI84" s="44"/>
      <c r="FJ84" s="44"/>
      <c r="FK84" s="44"/>
      <c r="FL84" s="44"/>
      <c r="FM84" s="44"/>
      <c r="FN84" s="44"/>
      <c r="FO84" s="44"/>
      <c r="FP84" s="44"/>
      <c r="FQ84" s="44"/>
      <c r="FR84" s="44"/>
      <c r="FS84" s="44"/>
      <c r="FT84" s="44"/>
      <c r="FU84" s="44"/>
      <c r="FV84" s="44"/>
      <c r="FW84" s="44"/>
      <c r="FX84" s="44"/>
      <c r="FY84" s="44"/>
      <c r="FZ84" s="44"/>
      <c r="GA84" s="44"/>
      <c r="GB84" s="44"/>
      <c r="GC84" s="44"/>
      <c r="GD84" s="44"/>
      <c r="GE84" s="44"/>
      <c r="GF84" s="44"/>
      <c r="GG84" s="44"/>
      <c r="GH84" s="44"/>
      <c r="GI84" s="44"/>
      <c r="GJ84" s="44"/>
      <c r="GK84" s="44"/>
      <c r="GL84" s="44"/>
      <c r="GM84" s="44"/>
      <c r="GN84" s="44"/>
      <c r="GO84" s="44"/>
      <c r="GP84" s="44"/>
      <c r="GQ84" s="44"/>
      <c r="GR84" s="44"/>
      <c r="GS84" s="44"/>
      <c r="GT84" s="44"/>
      <c r="GU84" s="44"/>
      <c r="GV84" s="44"/>
      <c r="GW84" s="44"/>
      <c r="GX84" s="44"/>
      <c r="GY84" s="44"/>
      <c r="GZ84" s="44"/>
      <c r="HA84" s="44"/>
      <c r="HB84" s="44"/>
      <c r="HC84" s="44"/>
      <c r="HD84" s="44"/>
      <c r="HE84" s="44"/>
      <c r="HF84" s="44"/>
      <c r="HG84" s="44"/>
      <c r="HH84" s="44"/>
      <c r="HI84" s="44"/>
      <c r="HJ84" s="44"/>
      <c r="HK84" s="44"/>
      <c r="HL84" s="44"/>
      <c r="HM84" s="44"/>
      <c r="HN84" s="44"/>
      <c r="HO84" s="44"/>
      <c r="HP84" s="44"/>
      <c r="HQ84" s="44"/>
      <c r="HR84" s="44"/>
      <c r="HS84" s="44"/>
      <c r="HT84" s="44"/>
      <c r="HU84" s="44"/>
      <c r="HV84" s="44"/>
      <c r="HW84" s="44"/>
      <c r="HX84" s="44"/>
      <c r="HY84" s="44"/>
      <c r="HZ84" s="44"/>
      <c r="IA84" s="44"/>
      <c r="IB84" s="44"/>
      <c r="IC84" s="44"/>
      <c r="ID84" s="44"/>
      <c r="IE84" s="44"/>
      <c r="IF84" s="44"/>
      <c r="IG84" s="44"/>
      <c r="IH84" s="44"/>
      <c r="II84" s="44"/>
      <c r="IJ84" s="44"/>
      <c r="IK84" s="44"/>
      <c r="IL84" s="44"/>
      <c r="IM84" s="44"/>
      <c r="IN84" s="44"/>
      <c r="IO84" s="44"/>
      <c r="IP84" s="44"/>
      <c r="IQ84" s="44"/>
      <c r="IR84" s="44"/>
      <c r="IS84" s="44"/>
      <c r="IT84" s="44"/>
      <c r="IU84" s="44"/>
      <c r="IV84" s="44"/>
      <c r="IW84" s="44"/>
      <c r="IX84" s="44"/>
      <c r="IY84" s="44"/>
      <c r="IZ84" s="44"/>
      <c r="JA84" s="44"/>
      <c r="JB84" s="44"/>
      <c r="JC84" s="44"/>
      <c r="JD84" s="44"/>
      <c r="JE84" s="44"/>
      <c r="JF84" s="44"/>
      <c r="JG84" s="44"/>
      <c r="JH84" s="44"/>
      <c r="JI84" s="44"/>
      <c r="JJ84" s="44"/>
      <c r="JK84" s="44"/>
      <c r="JL84" s="44"/>
      <c r="JM84" s="44"/>
      <c r="JN84" s="44"/>
      <c r="JO84" s="44"/>
      <c r="JP84" s="44"/>
      <c r="JQ84" s="44"/>
      <c r="JR84" s="44"/>
      <c r="JS84" s="44"/>
      <c r="JT84" s="44"/>
      <c r="JU84" s="44"/>
      <c r="JV84" s="44"/>
      <c r="JW84" s="44"/>
      <c r="JX84" s="44"/>
      <c r="JY84" s="44"/>
      <c r="JZ84" s="44"/>
      <c r="KA84" s="44"/>
      <c r="KB84" s="44"/>
      <c r="KC84" s="44"/>
      <c r="KD84" s="44"/>
      <c r="KE84" s="44"/>
      <c r="KF84" s="44"/>
      <c r="KG84" s="44"/>
      <c r="KH84" s="44"/>
      <c r="KI84" s="44"/>
      <c r="KJ84" s="44"/>
      <c r="KK84" s="44"/>
      <c r="KL84" s="44"/>
      <c r="KM84" s="44"/>
      <c r="KN84" s="44"/>
      <c r="KO84" s="44"/>
      <c r="KP84" s="44"/>
      <c r="KQ84" s="44"/>
      <c r="KR84" s="44"/>
      <c r="KS84" s="44"/>
      <c r="KT84" s="44"/>
      <c r="KU84" s="44"/>
      <c r="KV84" s="44"/>
      <c r="KW84" s="44"/>
      <c r="KX84" s="44"/>
      <c r="KY84" s="44"/>
      <c r="KZ84" s="44"/>
      <c r="LA84" s="44"/>
      <c r="LB84" s="44"/>
      <c r="LC84" s="44"/>
      <c r="LD84" s="44"/>
      <c r="LE84" s="44"/>
      <c r="LF84" s="44"/>
      <c r="LG84" s="44"/>
      <c r="LH84" s="44"/>
      <c r="LI84" s="44"/>
      <c r="LJ84" s="44"/>
      <c r="LK84" s="44"/>
      <c r="LL84" s="44"/>
      <c r="LM84" s="44"/>
      <c r="LN84" s="44"/>
      <c r="LO84" s="44"/>
      <c r="LP84" s="44"/>
      <c r="LQ84" s="44"/>
      <c r="LR84" s="44"/>
      <c r="LS84" s="44"/>
      <c r="LT84" s="44"/>
      <c r="LU84" s="44"/>
      <c r="LV84" s="44"/>
      <c r="LW84" s="44"/>
      <c r="LX84" s="44"/>
      <c r="LY84" s="44"/>
      <c r="LZ84" s="44"/>
      <c r="MA84" s="44"/>
      <c r="MB84" s="44"/>
      <c r="MC84" s="44"/>
      <c r="MD84" s="44"/>
      <c r="ME84" s="44"/>
      <c r="MF84" s="44"/>
      <c r="MG84" s="44"/>
      <c r="MH84" s="44"/>
      <c r="MI84" s="44"/>
      <c r="MJ84" s="44"/>
      <c r="MK84" s="44"/>
      <c r="ML84" s="44"/>
      <c r="MM84" s="44"/>
      <c r="MN84" s="44"/>
      <c r="MO84" s="44"/>
      <c r="MP84" s="44"/>
      <c r="MQ84" s="44"/>
      <c r="MR84" s="44"/>
      <c r="MS84" s="44"/>
      <c r="MT84" s="44"/>
      <c r="MU84" s="44"/>
      <c r="MV84" s="44"/>
      <c r="MW84" s="44"/>
      <c r="MX84" s="44"/>
      <c r="MY84" s="44"/>
      <c r="MZ84" s="44"/>
      <c r="NA84" s="44"/>
      <c r="NB84" s="44"/>
      <c r="NC84" s="44"/>
      <c r="ND84" s="44"/>
      <c r="NE84" s="44"/>
      <c r="NF84" s="44"/>
      <c r="NG84" s="44"/>
      <c r="NH84" s="44"/>
      <c r="NI84" s="44"/>
      <c r="NJ84" s="44"/>
      <c r="NK84" s="44"/>
      <c r="NL84" s="44"/>
      <c r="NM84" s="44"/>
      <c r="NN84" s="44"/>
      <c r="NO84" s="44"/>
      <c r="NP84" s="44"/>
      <c r="NQ84" s="44"/>
      <c r="NR84" s="44"/>
      <c r="NS84" s="44"/>
      <c r="NT84" s="44"/>
      <c r="NU84" s="44"/>
      <c r="NV84" s="44"/>
      <c r="NW84" s="44"/>
      <c r="NX84" s="44"/>
      <c r="NY84" s="44"/>
    </row>
    <row r="85" spans="2:389" ht="25.35" customHeight="1" x14ac:dyDescent="0.25">
      <c r="B85" s="85" t="str">
        <f t="shared" si="441"/>
        <v/>
      </c>
      <c r="C85" s="36"/>
      <c r="D85" s="86" t="str">
        <f>IFERROR(VLOOKUP(C85,Tabla_Equipos[],2,FALSE),"")</f>
        <v/>
      </c>
      <c r="E85" s="47"/>
      <c r="F85" s="32"/>
      <c r="G85" s="29"/>
      <c r="H85" s="87" t="str">
        <f>IF(G85="","",IFERROR(VLOOKUP(G85,Tabla_Frecuencias[],2,FALSE),"Otra"))</f>
        <v/>
      </c>
      <c r="I85" s="88" t="str">
        <f t="array" ref="I85">IFERROR(SUM((($S$9:$NY$9&gt;=$F85)*(MOD($S$9:$NY$9-$F85,$G85)+1)=1)*1),"")</f>
        <v/>
      </c>
      <c r="J85" s="89" t="str">
        <f t="shared" si="443"/>
        <v/>
      </c>
      <c r="K85" s="90" t="str">
        <f t="shared" si="443"/>
        <v/>
      </c>
      <c r="L85" s="91" t="str">
        <f t="shared" si="443"/>
        <v/>
      </c>
      <c r="M85" s="92" t="str">
        <f t="shared" si="444"/>
        <v/>
      </c>
      <c r="N85" s="93" t="str">
        <f t="shared" si="445"/>
        <v/>
      </c>
      <c r="O85" s="93" t="str">
        <f t="shared" si="446"/>
        <v/>
      </c>
      <c r="P85" s="94" t="str">
        <f t="array" ref="P85">IFERROR(INDEX($S$9:$NY$9,MATCH("P",S85:NY85,0)),IFERROR(INDEX($S$9:$NY$9,1,MATCH(J85+L85+1,($S$9:$NY$9&gt;=$F85)*(QUOTIENT($S$9:$NY$9-$F85,$G85)+1),0)),""))</f>
        <v/>
      </c>
      <c r="Q85" s="95" t="str">
        <f t="shared" ca="1" si="447"/>
        <v/>
      </c>
      <c r="R85" s="22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44"/>
      <c r="FB85" s="44"/>
      <c r="FC85" s="44"/>
      <c r="FD85" s="44"/>
      <c r="FE85" s="44"/>
      <c r="FF85" s="44"/>
      <c r="FG85" s="44"/>
      <c r="FH85" s="44"/>
      <c r="FI85" s="44"/>
      <c r="FJ85" s="44"/>
      <c r="FK85" s="44"/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4"/>
      <c r="FX85" s="44"/>
      <c r="FY85" s="44"/>
      <c r="FZ85" s="44"/>
      <c r="GA85" s="44"/>
      <c r="GB85" s="44"/>
      <c r="GC85" s="44"/>
      <c r="GD85" s="44"/>
      <c r="GE85" s="44"/>
      <c r="GF85" s="44"/>
      <c r="GG85" s="44"/>
      <c r="GH85" s="44"/>
      <c r="GI85" s="44"/>
      <c r="GJ85" s="44"/>
      <c r="GK85" s="44"/>
      <c r="GL85" s="44"/>
      <c r="GM85" s="44"/>
      <c r="GN85" s="44"/>
      <c r="GO85" s="44"/>
      <c r="GP85" s="44"/>
      <c r="GQ85" s="44"/>
      <c r="GR85" s="44"/>
      <c r="GS85" s="44"/>
      <c r="GT85" s="44"/>
      <c r="GU85" s="44"/>
      <c r="GV85" s="44"/>
      <c r="GW85" s="44"/>
      <c r="GX85" s="44"/>
      <c r="GY85" s="44"/>
      <c r="GZ85" s="44"/>
      <c r="HA85" s="44"/>
      <c r="HB85" s="44"/>
      <c r="HC85" s="44"/>
      <c r="HD85" s="44"/>
      <c r="HE85" s="44"/>
      <c r="HF85" s="44"/>
      <c r="HG85" s="44"/>
      <c r="HH85" s="44"/>
      <c r="HI85" s="44"/>
      <c r="HJ85" s="44"/>
      <c r="HK85" s="44"/>
      <c r="HL85" s="44"/>
      <c r="HM85" s="44"/>
      <c r="HN85" s="44"/>
      <c r="HO85" s="44"/>
      <c r="HP85" s="44"/>
      <c r="HQ85" s="44"/>
      <c r="HR85" s="44"/>
      <c r="HS85" s="44"/>
      <c r="HT85" s="44"/>
      <c r="HU85" s="44"/>
      <c r="HV85" s="44"/>
      <c r="HW85" s="44"/>
      <c r="HX85" s="44"/>
      <c r="HY85" s="44"/>
      <c r="HZ85" s="44"/>
      <c r="IA85" s="44"/>
      <c r="IB85" s="44"/>
      <c r="IC85" s="44"/>
      <c r="ID85" s="44"/>
      <c r="IE85" s="44"/>
      <c r="IF85" s="44"/>
      <c r="IG85" s="44"/>
      <c r="IH85" s="44"/>
      <c r="II85" s="44"/>
      <c r="IJ85" s="44"/>
      <c r="IK85" s="44"/>
      <c r="IL85" s="44"/>
      <c r="IM85" s="44"/>
      <c r="IN85" s="44"/>
      <c r="IO85" s="44"/>
      <c r="IP85" s="44"/>
      <c r="IQ85" s="44"/>
      <c r="IR85" s="44"/>
      <c r="IS85" s="44"/>
      <c r="IT85" s="44"/>
      <c r="IU85" s="44"/>
      <c r="IV85" s="44"/>
      <c r="IW85" s="44"/>
      <c r="IX85" s="44"/>
      <c r="IY85" s="44"/>
      <c r="IZ85" s="44"/>
      <c r="JA85" s="44"/>
      <c r="JB85" s="44"/>
      <c r="JC85" s="44"/>
      <c r="JD85" s="44"/>
      <c r="JE85" s="44"/>
      <c r="JF85" s="44"/>
      <c r="JG85" s="44"/>
      <c r="JH85" s="44"/>
      <c r="JI85" s="44"/>
      <c r="JJ85" s="44"/>
      <c r="JK85" s="44"/>
      <c r="JL85" s="44"/>
      <c r="JM85" s="44"/>
      <c r="JN85" s="44"/>
      <c r="JO85" s="44"/>
      <c r="JP85" s="44"/>
      <c r="JQ85" s="44"/>
      <c r="JR85" s="44"/>
      <c r="JS85" s="44"/>
      <c r="JT85" s="44"/>
      <c r="JU85" s="44"/>
      <c r="JV85" s="44"/>
      <c r="JW85" s="44"/>
      <c r="JX85" s="44"/>
      <c r="JY85" s="44"/>
      <c r="JZ85" s="44"/>
      <c r="KA85" s="44"/>
      <c r="KB85" s="44"/>
      <c r="KC85" s="44"/>
      <c r="KD85" s="44"/>
      <c r="KE85" s="44"/>
      <c r="KF85" s="44"/>
      <c r="KG85" s="44"/>
      <c r="KH85" s="44"/>
      <c r="KI85" s="44"/>
      <c r="KJ85" s="44"/>
      <c r="KK85" s="44"/>
      <c r="KL85" s="44"/>
      <c r="KM85" s="44"/>
      <c r="KN85" s="44"/>
      <c r="KO85" s="44"/>
      <c r="KP85" s="44"/>
      <c r="KQ85" s="44"/>
      <c r="KR85" s="44"/>
      <c r="KS85" s="44"/>
      <c r="KT85" s="44"/>
      <c r="KU85" s="44"/>
      <c r="KV85" s="44"/>
      <c r="KW85" s="44"/>
      <c r="KX85" s="44"/>
      <c r="KY85" s="44"/>
      <c r="KZ85" s="44"/>
      <c r="LA85" s="44"/>
      <c r="LB85" s="44"/>
      <c r="LC85" s="44"/>
      <c r="LD85" s="44"/>
      <c r="LE85" s="44"/>
      <c r="LF85" s="44"/>
      <c r="LG85" s="44"/>
      <c r="LH85" s="44"/>
      <c r="LI85" s="44"/>
      <c r="LJ85" s="44"/>
      <c r="LK85" s="44"/>
      <c r="LL85" s="44"/>
      <c r="LM85" s="44"/>
      <c r="LN85" s="44"/>
      <c r="LO85" s="44"/>
      <c r="LP85" s="44"/>
      <c r="LQ85" s="44"/>
      <c r="LR85" s="44"/>
      <c r="LS85" s="44"/>
      <c r="LT85" s="44"/>
      <c r="LU85" s="44"/>
      <c r="LV85" s="44"/>
      <c r="LW85" s="44"/>
      <c r="LX85" s="44"/>
      <c r="LY85" s="44"/>
      <c r="LZ85" s="44"/>
      <c r="MA85" s="44"/>
      <c r="MB85" s="44"/>
      <c r="MC85" s="44"/>
      <c r="MD85" s="44"/>
      <c r="ME85" s="44"/>
      <c r="MF85" s="44"/>
      <c r="MG85" s="44"/>
      <c r="MH85" s="44"/>
      <c r="MI85" s="44"/>
      <c r="MJ85" s="44"/>
      <c r="MK85" s="44"/>
      <c r="ML85" s="44"/>
      <c r="MM85" s="44"/>
      <c r="MN85" s="44"/>
      <c r="MO85" s="44"/>
      <c r="MP85" s="44"/>
      <c r="MQ85" s="44"/>
      <c r="MR85" s="44"/>
      <c r="MS85" s="44"/>
      <c r="MT85" s="44"/>
      <c r="MU85" s="44"/>
      <c r="MV85" s="44"/>
      <c r="MW85" s="44"/>
      <c r="MX85" s="44"/>
      <c r="MY85" s="44"/>
      <c r="MZ85" s="44"/>
      <c r="NA85" s="44"/>
      <c r="NB85" s="44"/>
      <c r="NC85" s="44"/>
      <c r="ND85" s="44"/>
      <c r="NE85" s="44"/>
      <c r="NF85" s="44"/>
      <c r="NG85" s="44"/>
      <c r="NH85" s="44"/>
      <c r="NI85" s="44"/>
      <c r="NJ85" s="44"/>
      <c r="NK85" s="44"/>
      <c r="NL85" s="44"/>
      <c r="NM85" s="44"/>
      <c r="NN85" s="44"/>
      <c r="NO85" s="44"/>
      <c r="NP85" s="44"/>
      <c r="NQ85" s="44"/>
      <c r="NR85" s="44"/>
      <c r="NS85" s="44"/>
      <c r="NT85" s="44"/>
      <c r="NU85" s="44"/>
      <c r="NV85" s="44"/>
      <c r="NW85" s="44"/>
      <c r="NX85" s="44"/>
      <c r="NY85" s="44"/>
    </row>
    <row r="86" spans="2:389" ht="25.35" customHeight="1" x14ac:dyDescent="0.25">
      <c r="B86" s="85" t="str">
        <f t="shared" si="441"/>
        <v/>
      </c>
      <c r="C86" s="36"/>
      <c r="D86" s="86" t="str">
        <f>IFERROR(VLOOKUP(C86,Tabla_Equipos[],2,FALSE),"")</f>
        <v/>
      </c>
      <c r="E86" s="47"/>
      <c r="F86" s="32"/>
      <c r="G86" s="29"/>
      <c r="H86" s="87" t="str">
        <f>IF(G86="","",IFERROR(VLOOKUP(G86,Tabla_Frecuencias[],2,FALSE),"Otra"))</f>
        <v/>
      </c>
      <c r="I86" s="88" t="str">
        <f t="array" ref="I86">IFERROR(SUM((($S$9:$NY$9&gt;=$F86)*(MOD($S$9:$NY$9-$F86,$G86)+1)=1)*1),"")</f>
        <v/>
      </c>
      <c r="J86" s="89" t="str">
        <f t="shared" si="443"/>
        <v/>
      </c>
      <c r="K86" s="90" t="str">
        <f t="shared" si="443"/>
        <v/>
      </c>
      <c r="L86" s="91" t="str">
        <f t="shared" si="443"/>
        <v/>
      </c>
      <c r="M86" s="92" t="str">
        <f t="shared" si="444"/>
        <v/>
      </c>
      <c r="N86" s="93" t="str">
        <f t="shared" si="445"/>
        <v/>
      </c>
      <c r="O86" s="93" t="str">
        <f t="shared" si="446"/>
        <v/>
      </c>
      <c r="P86" s="94" t="str">
        <f t="array" ref="P86">IFERROR(INDEX($S$9:$NY$9,MATCH("P",S86:NY86,0)),IFERROR(INDEX($S$9:$NY$9,1,MATCH(J86+L86+1,($S$9:$NY$9&gt;=$F86)*(QUOTIENT($S$9:$NY$9-$F86,$G86)+1),0)),""))</f>
        <v/>
      </c>
      <c r="Q86" s="95" t="str">
        <f t="shared" ca="1" si="447"/>
        <v/>
      </c>
      <c r="R86" s="22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4"/>
      <c r="GI86" s="44"/>
      <c r="GJ86" s="44"/>
      <c r="GK86" s="44"/>
      <c r="GL86" s="44"/>
      <c r="GM86" s="44"/>
      <c r="GN86" s="44"/>
      <c r="GO86" s="44"/>
      <c r="GP86" s="44"/>
      <c r="GQ86" s="44"/>
      <c r="GR86" s="44"/>
      <c r="GS86" s="44"/>
      <c r="GT86" s="44"/>
      <c r="GU86" s="44"/>
      <c r="GV86" s="44"/>
      <c r="GW86" s="44"/>
      <c r="GX86" s="44"/>
      <c r="GY86" s="44"/>
      <c r="GZ86" s="44"/>
      <c r="HA86" s="44"/>
      <c r="HB86" s="44"/>
      <c r="HC86" s="44"/>
      <c r="HD86" s="44"/>
      <c r="HE86" s="44"/>
      <c r="HF86" s="44"/>
      <c r="HG86" s="44"/>
      <c r="HH86" s="44"/>
      <c r="HI86" s="44"/>
      <c r="HJ86" s="44"/>
      <c r="HK86" s="44"/>
      <c r="HL86" s="44"/>
      <c r="HM86" s="44"/>
      <c r="HN86" s="44"/>
      <c r="HO86" s="44"/>
      <c r="HP86" s="44"/>
      <c r="HQ86" s="44"/>
      <c r="HR86" s="44"/>
      <c r="HS86" s="44"/>
      <c r="HT86" s="44"/>
      <c r="HU86" s="44"/>
      <c r="HV86" s="44"/>
      <c r="HW86" s="44"/>
      <c r="HX86" s="44"/>
      <c r="HY86" s="44"/>
      <c r="HZ86" s="44"/>
      <c r="IA86" s="44"/>
      <c r="IB86" s="44"/>
      <c r="IC86" s="44"/>
      <c r="ID86" s="44"/>
      <c r="IE86" s="44"/>
      <c r="IF86" s="44"/>
      <c r="IG86" s="44"/>
      <c r="IH86" s="44"/>
      <c r="II86" s="44"/>
      <c r="IJ86" s="44"/>
      <c r="IK86" s="44"/>
      <c r="IL86" s="44"/>
      <c r="IM86" s="44"/>
      <c r="IN86" s="44"/>
      <c r="IO86" s="44"/>
      <c r="IP86" s="44"/>
      <c r="IQ86" s="44"/>
      <c r="IR86" s="44"/>
      <c r="IS86" s="44"/>
      <c r="IT86" s="44"/>
      <c r="IU86" s="44"/>
      <c r="IV86" s="44"/>
      <c r="IW86" s="44"/>
      <c r="IX86" s="44"/>
      <c r="IY86" s="44"/>
      <c r="IZ86" s="44"/>
      <c r="JA86" s="44"/>
      <c r="JB86" s="44"/>
      <c r="JC86" s="44"/>
      <c r="JD86" s="44"/>
      <c r="JE86" s="44"/>
      <c r="JF86" s="44"/>
      <c r="JG86" s="44"/>
      <c r="JH86" s="44"/>
      <c r="JI86" s="44"/>
      <c r="JJ86" s="44"/>
      <c r="JK86" s="44"/>
      <c r="JL86" s="44"/>
      <c r="JM86" s="44"/>
      <c r="JN86" s="44"/>
      <c r="JO86" s="44"/>
      <c r="JP86" s="44"/>
      <c r="JQ86" s="44"/>
      <c r="JR86" s="44"/>
      <c r="JS86" s="44"/>
      <c r="JT86" s="44"/>
      <c r="JU86" s="44"/>
      <c r="JV86" s="44"/>
      <c r="JW86" s="44"/>
      <c r="JX86" s="44"/>
      <c r="JY86" s="44"/>
      <c r="JZ86" s="44"/>
      <c r="KA86" s="44"/>
      <c r="KB86" s="44"/>
      <c r="KC86" s="44"/>
      <c r="KD86" s="44"/>
      <c r="KE86" s="44"/>
      <c r="KF86" s="44"/>
      <c r="KG86" s="44"/>
      <c r="KH86" s="44"/>
      <c r="KI86" s="44"/>
      <c r="KJ86" s="44"/>
      <c r="KK86" s="44"/>
      <c r="KL86" s="44"/>
      <c r="KM86" s="44"/>
      <c r="KN86" s="44"/>
      <c r="KO86" s="44"/>
      <c r="KP86" s="44"/>
      <c r="KQ86" s="44"/>
      <c r="KR86" s="44"/>
      <c r="KS86" s="44"/>
      <c r="KT86" s="44"/>
      <c r="KU86" s="44"/>
      <c r="KV86" s="44"/>
      <c r="KW86" s="44"/>
      <c r="KX86" s="44"/>
      <c r="KY86" s="44"/>
      <c r="KZ86" s="44"/>
      <c r="LA86" s="44"/>
      <c r="LB86" s="44"/>
      <c r="LC86" s="44"/>
      <c r="LD86" s="44"/>
      <c r="LE86" s="44"/>
      <c r="LF86" s="44"/>
      <c r="LG86" s="44"/>
      <c r="LH86" s="44"/>
      <c r="LI86" s="44"/>
      <c r="LJ86" s="44"/>
      <c r="LK86" s="44"/>
      <c r="LL86" s="44"/>
      <c r="LM86" s="44"/>
      <c r="LN86" s="44"/>
      <c r="LO86" s="44"/>
      <c r="LP86" s="44"/>
      <c r="LQ86" s="44"/>
      <c r="LR86" s="44"/>
      <c r="LS86" s="44"/>
      <c r="LT86" s="44"/>
      <c r="LU86" s="44"/>
      <c r="LV86" s="44"/>
      <c r="LW86" s="44"/>
      <c r="LX86" s="44"/>
      <c r="LY86" s="44"/>
      <c r="LZ86" s="44"/>
      <c r="MA86" s="44"/>
      <c r="MB86" s="44"/>
      <c r="MC86" s="44"/>
      <c r="MD86" s="44"/>
      <c r="ME86" s="44"/>
      <c r="MF86" s="44"/>
      <c r="MG86" s="44"/>
      <c r="MH86" s="44"/>
      <c r="MI86" s="44"/>
      <c r="MJ86" s="44"/>
      <c r="MK86" s="44"/>
      <c r="ML86" s="44"/>
      <c r="MM86" s="44"/>
      <c r="MN86" s="44"/>
      <c r="MO86" s="44"/>
      <c r="MP86" s="44"/>
      <c r="MQ86" s="44"/>
      <c r="MR86" s="44"/>
      <c r="MS86" s="44"/>
      <c r="MT86" s="44"/>
      <c r="MU86" s="44"/>
      <c r="MV86" s="44"/>
      <c r="MW86" s="44"/>
      <c r="MX86" s="44"/>
      <c r="MY86" s="44"/>
      <c r="MZ86" s="44"/>
      <c r="NA86" s="44"/>
      <c r="NB86" s="44"/>
      <c r="NC86" s="44"/>
      <c r="ND86" s="44"/>
      <c r="NE86" s="44"/>
      <c r="NF86" s="44"/>
      <c r="NG86" s="44"/>
      <c r="NH86" s="44"/>
      <c r="NI86" s="44"/>
      <c r="NJ86" s="44"/>
      <c r="NK86" s="44"/>
      <c r="NL86" s="44"/>
      <c r="NM86" s="44"/>
      <c r="NN86" s="44"/>
      <c r="NO86" s="44"/>
      <c r="NP86" s="44"/>
      <c r="NQ86" s="44"/>
      <c r="NR86" s="44"/>
      <c r="NS86" s="44"/>
      <c r="NT86" s="44"/>
      <c r="NU86" s="44"/>
      <c r="NV86" s="44"/>
      <c r="NW86" s="44"/>
      <c r="NX86" s="44"/>
      <c r="NY86" s="44"/>
    </row>
    <row r="87" spans="2:389" ht="25.35" customHeight="1" x14ac:dyDescent="0.25">
      <c r="B87" s="85" t="str">
        <f t="shared" si="441"/>
        <v/>
      </c>
      <c r="C87" s="36"/>
      <c r="D87" s="86" t="str">
        <f>IFERROR(VLOOKUP(C87,Tabla_Equipos[],2,FALSE),"")</f>
        <v/>
      </c>
      <c r="E87" s="47"/>
      <c r="F87" s="32"/>
      <c r="G87" s="29"/>
      <c r="H87" s="87" t="str">
        <f>IF(G87="","",IFERROR(VLOOKUP(G87,Tabla_Frecuencias[],2,FALSE),"Otra"))</f>
        <v/>
      </c>
      <c r="I87" s="88" t="str">
        <f t="array" ref="I87">IFERROR(SUM((($S$9:$NY$9&gt;=$F87)*(MOD($S$9:$NY$9-$F87,$G87)+1)=1)*1),"")</f>
        <v/>
      </c>
      <c r="J87" s="89" t="str">
        <f t="shared" si="443"/>
        <v/>
      </c>
      <c r="K87" s="90" t="str">
        <f t="shared" si="443"/>
        <v/>
      </c>
      <c r="L87" s="91" t="str">
        <f t="shared" si="443"/>
        <v/>
      </c>
      <c r="M87" s="92" t="str">
        <f t="shared" si="444"/>
        <v/>
      </c>
      <c r="N87" s="93" t="str">
        <f t="shared" si="445"/>
        <v/>
      </c>
      <c r="O87" s="93" t="str">
        <f t="shared" si="446"/>
        <v/>
      </c>
      <c r="P87" s="94" t="str">
        <f t="array" ref="P87">IFERROR(INDEX($S$9:$NY$9,MATCH("P",S87:NY87,0)),IFERROR(INDEX($S$9:$NY$9,1,MATCH(J87+L87+1,($S$9:$NY$9&gt;=$F87)*(QUOTIENT($S$9:$NY$9-$F87,$G87)+1),0)),""))</f>
        <v/>
      </c>
      <c r="Q87" s="95" t="str">
        <f t="shared" ca="1" si="447"/>
        <v/>
      </c>
      <c r="R87" s="22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  <c r="EN87" s="44"/>
      <c r="EO87" s="44"/>
      <c r="EP87" s="44"/>
      <c r="EQ87" s="44"/>
      <c r="ER87" s="44"/>
      <c r="ES87" s="44"/>
      <c r="ET87" s="44"/>
      <c r="EU87" s="44"/>
      <c r="EV87" s="44"/>
      <c r="EW87" s="44"/>
      <c r="EX87" s="44"/>
      <c r="EY87" s="44"/>
      <c r="EZ87" s="44"/>
      <c r="FA87" s="44"/>
      <c r="FB87" s="44"/>
      <c r="FC87" s="44"/>
      <c r="FD87" s="44"/>
      <c r="FE87" s="44"/>
      <c r="FF87" s="44"/>
      <c r="FG87" s="44"/>
      <c r="FH87" s="44"/>
      <c r="FI87" s="44"/>
      <c r="FJ87" s="44"/>
      <c r="FK87" s="44"/>
      <c r="FL87" s="44"/>
      <c r="FM87" s="44"/>
      <c r="FN87" s="44"/>
      <c r="FO87" s="44"/>
      <c r="FP87" s="44"/>
      <c r="FQ87" s="44"/>
      <c r="FR87" s="44"/>
      <c r="FS87" s="44"/>
      <c r="FT87" s="44"/>
      <c r="FU87" s="44"/>
      <c r="FV87" s="44"/>
      <c r="FW87" s="44"/>
      <c r="FX87" s="44"/>
      <c r="FY87" s="44"/>
      <c r="FZ87" s="44"/>
      <c r="GA87" s="44"/>
      <c r="GB87" s="44"/>
      <c r="GC87" s="44"/>
      <c r="GD87" s="44"/>
      <c r="GE87" s="44"/>
      <c r="GF87" s="44"/>
      <c r="GG87" s="44"/>
      <c r="GH87" s="44"/>
      <c r="GI87" s="44"/>
      <c r="GJ87" s="44"/>
      <c r="GK87" s="44"/>
      <c r="GL87" s="44"/>
      <c r="GM87" s="44"/>
      <c r="GN87" s="44"/>
      <c r="GO87" s="44"/>
      <c r="GP87" s="44"/>
      <c r="GQ87" s="44"/>
      <c r="GR87" s="44"/>
      <c r="GS87" s="44"/>
      <c r="GT87" s="44"/>
      <c r="GU87" s="44"/>
      <c r="GV87" s="44"/>
      <c r="GW87" s="44"/>
      <c r="GX87" s="44"/>
      <c r="GY87" s="44"/>
      <c r="GZ87" s="44"/>
      <c r="HA87" s="44"/>
      <c r="HB87" s="44"/>
      <c r="HC87" s="44"/>
      <c r="HD87" s="44"/>
      <c r="HE87" s="44"/>
      <c r="HF87" s="44"/>
      <c r="HG87" s="44"/>
      <c r="HH87" s="44"/>
      <c r="HI87" s="44"/>
      <c r="HJ87" s="44"/>
      <c r="HK87" s="44"/>
      <c r="HL87" s="44"/>
      <c r="HM87" s="44"/>
      <c r="HN87" s="44"/>
      <c r="HO87" s="44"/>
      <c r="HP87" s="44"/>
      <c r="HQ87" s="44"/>
      <c r="HR87" s="44"/>
      <c r="HS87" s="44"/>
      <c r="HT87" s="44"/>
      <c r="HU87" s="44"/>
      <c r="HV87" s="44"/>
      <c r="HW87" s="44"/>
      <c r="HX87" s="44"/>
      <c r="HY87" s="44"/>
      <c r="HZ87" s="44"/>
      <c r="IA87" s="44"/>
      <c r="IB87" s="44"/>
      <c r="IC87" s="44"/>
      <c r="ID87" s="44"/>
      <c r="IE87" s="44"/>
      <c r="IF87" s="44"/>
      <c r="IG87" s="44"/>
      <c r="IH87" s="44"/>
      <c r="II87" s="44"/>
      <c r="IJ87" s="44"/>
      <c r="IK87" s="44"/>
      <c r="IL87" s="44"/>
      <c r="IM87" s="44"/>
      <c r="IN87" s="44"/>
      <c r="IO87" s="44"/>
      <c r="IP87" s="44"/>
      <c r="IQ87" s="44"/>
      <c r="IR87" s="44"/>
      <c r="IS87" s="44"/>
      <c r="IT87" s="44"/>
      <c r="IU87" s="44"/>
      <c r="IV87" s="44"/>
      <c r="IW87" s="44"/>
      <c r="IX87" s="44"/>
      <c r="IY87" s="44"/>
      <c r="IZ87" s="44"/>
      <c r="JA87" s="44"/>
      <c r="JB87" s="44"/>
      <c r="JC87" s="44"/>
      <c r="JD87" s="44"/>
      <c r="JE87" s="44"/>
      <c r="JF87" s="44"/>
      <c r="JG87" s="44"/>
      <c r="JH87" s="44"/>
      <c r="JI87" s="44"/>
      <c r="JJ87" s="44"/>
      <c r="JK87" s="44"/>
      <c r="JL87" s="44"/>
      <c r="JM87" s="44"/>
      <c r="JN87" s="44"/>
      <c r="JO87" s="44"/>
      <c r="JP87" s="44"/>
      <c r="JQ87" s="44"/>
      <c r="JR87" s="44"/>
      <c r="JS87" s="44"/>
      <c r="JT87" s="44"/>
      <c r="JU87" s="44"/>
      <c r="JV87" s="44"/>
      <c r="JW87" s="44"/>
      <c r="JX87" s="44"/>
      <c r="JY87" s="44"/>
      <c r="JZ87" s="44"/>
      <c r="KA87" s="44"/>
      <c r="KB87" s="44"/>
      <c r="KC87" s="44"/>
      <c r="KD87" s="44"/>
      <c r="KE87" s="44"/>
      <c r="KF87" s="44"/>
      <c r="KG87" s="44"/>
      <c r="KH87" s="44"/>
      <c r="KI87" s="44"/>
      <c r="KJ87" s="44"/>
      <c r="KK87" s="44"/>
      <c r="KL87" s="44"/>
      <c r="KM87" s="44"/>
      <c r="KN87" s="44"/>
      <c r="KO87" s="44"/>
      <c r="KP87" s="44"/>
      <c r="KQ87" s="44"/>
      <c r="KR87" s="44"/>
      <c r="KS87" s="44"/>
      <c r="KT87" s="44"/>
      <c r="KU87" s="44"/>
      <c r="KV87" s="44"/>
      <c r="KW87" s="44"/>
      <c r="KX87" s="44"/>
      <c r="KY87" s="44"/>
      <c r="KZ87" s="44"/>
      <c r="LA87" s="44"/>
      <c r="LB87" s="44"/>
      <c r="LC87" s="44"/>
      <c r="LD87" s="44"/>
      <c r="LE87" s="44"/>
      <c r="LF87" s="44"/>
      <c r="LG87" s="44"/>
      <c r="LH87" s="44"/>
      <c r="LI87" s="44"/>
      <c r="LJ87" s="44"/>
      <c r="LK87" s="44"/>
      <c r="LL87" s="44"/>
      <c r="LM87" s="44"/>
      <c r="LN87" s="44"/>
      <c r="LO87" s="44"/>
      <c r="LP87" s="44"/>
      <c r="LQ87" s="44"/>
      <c r="LR87" s="44"/>
      <c r="LS87" s="44"/>
      <c r="LT87" s="44"/>
      <c r="LU87" s="44"/>
      <c r="LV87" s="44"/>
      <c r="LW87" s="44"/>
      <c r="LX87" s="44"/>
      <c r="LY87" s="44"/>
      <c r="LZ87" s="44"/>
      <c r="MA87" s="44"/>
      <c r="MB87" s="44"/>
      <c r="MC87" s="44"/>
      <c r="MD87" s="44"/>
      <c r="ME87" s="44"/>
      <c r="MF87" s="44"/>
      <c r="MG87" s="44"/>
      <c r="MH87" s="44"/>
      <c r="MI87" s="44"/>
      <c r="MJ87" s="44"/>
      <c r="MK87" s="44"/>
      <c r="ML87" s="44"/>
      <c r="MM87" s="44"/>
      <c r="MN87" s="44"/>
      <c r="MO87" s="44"/>
      <c r="MP87" s="44"/>
      <c r="MQ87" s="44"/>
      <c r="MR87" s="44"/>
      <c r="MS87" s="44"/>
      <c r="MT87" s="44"/>
      <c r="MU87" s="44"/>
      <c r="MV87" s="44"/>
      <c r="MW87" s="44"/>
      <c r="MX87" s="44"/>
      <c r="MY87" s="44"/>
      <c r="MZ87" s="44"/>
      <c r="NA87" s="44"/>
      <c r="NB87" s="44"/>
      <c r="NC87" s="44"/>
      <c r="ND87" s="44"/>
      <c r="NE87" s="44"/>
      <c r="NF87" s="44"/>
      <c r="NG87" s="44"/>
      <c r="NH87" s="44"/>
      <c r="NI87" s="44"/>
      <c r="NJ87" s="44"/>
      <c r="NK87" s="44"/>
      <c r="NL87" s="44"/>
      <c r="NM87" s="44"/>
      <c r="NN87" s="44"/>
      <c r="NO87" s="44"/>
      <c r="NP87" s="44"/>
      <c r="NQ87" s="44"/>
      <c r="NR87" s="44"/>
      <c r="NS87" s="44"/>
      <c r="NT87" s="44"/>
      <c r="NU87" s="44"/>
      <c r="NV87" s="44"/>
      <c r="NW87" s="44"/>
      <c r="NX87" s="44"/>
      <c r="NY87" s="44"/>
    </row>
    <row r="88" spans="2:389" ht="25.35" customHeight="1" x14ac:dyDescent="0.25">
      <c r="B88" s="85" t="str">
        <f t="shared" si="441"/>
        <v/>
      </c>
      <c r="C88" s="36"/>
      <c r="D88" s="86" t="str">
        <f>IFERROR(VLOOKUP(C88,Tabla_Equipos[],2,FALSE),"")</f>
        <v/>
      </c>
      <c r="E88" s="47"/>
      <c r="F88" s="32"/>
      <c r="G88" s="29"/>
      <c r="H88" s="87" t="str">
        <f>IF(G88="","",IFERROR(VLOOKUP(G88,Tabla_Frecuencias[],2,FALSE),"Otra"))</f>
        <v/>
      </c>
      <c r="I88" s="88" t="str">
        <f t="array" ref="I88">IFERROR(SUM((($S$9:$NY$9&gt;=$F88)*(MOD($S$9:$NY$9-$F88,$G88)+1)=1)*1),"")</f>
        <v/>
      </c>
      <c r="J88" s="89" t="str">
        <f t="shared" si="443"/>
        <v/>
      </c>
      <c r="K88" s="90" t="str">
        <f t="shared" si="443"/>
        <v/>
      </c>
      <c r="L88" s="91" t="str">
        <f t="shared" si="443"/>
        <v/>
      </c>
      <c r="M88" s="92" t="str">
        <f t="shared" si="444"/>
        <v/>
      </c>
      <c r="N88" s="93" t="str">
        <f t="shared" si="445"/>
        <v/>
      </c>
      <c r="O88" s="93" t="str">
        <f t="shared" si="446"/>
        <v/>
      </c>
      <c r="P88" s="94" t="str">
        <f t="array" ref="P88">IFERROR(INDEX($S$9:$NY$9,MATCH("P",S88:NY88,0)),IFERROR(INDEX($S$9:$NY$9,1,MATCH(J88+L88+1,($S$9:$NY$9&gt;=$F88)*(QUOTIENT($S$9:$NY$9-$F88,$G88)+1),0)),""))</f>
        <v/>
      </c>
      <c r="Q88" s="95" t="str">
        <f t="shared" ca="1" si="447"/>
        <v/>
      </c>
      <c r="R88" s="22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4"/>
      <c r="EA88" s="44"/>
      <c r="EB88" s="44"/>
      <c r="EC88" s="44"/>
      <c r="ED88" s="44"/>
      <c r="EE88" s="44"/>
      <c r="EF88" s="44"/>
      <c r="EG88" s="44"/>
      <c r="EH88" s="44"/>
      <c r="EI88" s="44"/>
      <c r="EJ88" s="44"/>
      <c r="EK88" s="44"/>
      <c r="EL88" s="44"/>
      <c r="EM88" s="44"/>
      <c r="EN88" s="44"/>
      <c r="EO88" s="44"/>
      <c r="EP88" s="44"/>
      <c r="EQ88" s="44"/>
      <c r="ER88" s="44"/>
      <c r="ES88" s="44"/>
      <c r="ET88" s="44"/>
      <c r="EU88" s="44"/>
      <c r="EV88" s="44"/>
      <c r="EW88" s="44"/>
      <c r="EX88" s="44"/>
      <c r="EY88" s="44"/>
      <c r="EZ88" s="44"/>
      <c r="FA88" s="44"/>
      <c r="FB88" s="44"/>
      <c r="FC88" s="44"/>
      <c r="FD88" s="44"/>
      <c r="FE88" s="44"/>
      <c r="FF88" s="44"/>
      <c r="FG88" s="44"/>
      <c r="FH88" s="44"/>
      <c r="FI88" s="44"/>
      <c r="FJ88" s="44"/>
      <c r="FK88" s="44"/>
      <c r="FL88" s="44"/>
      <c r="FM88" s="44"/>
      <c r="FN88" s="44"/>
      <c r="FO88" s="44"/>
      <c r="FP88" s="44"/>
      <c r="FQ88" s="44"/>
      <c r="FR88" s="44"/>
      <c r="FS88" s="44"/>
      <c r="FT88" s="44"/>
      <c r="FU88" s="44"/>
      <c r="FV88" s="44"/>
      <c r="FW88" s="44"/>
      <c r="FX88" s="44"/>
      <c r="FY88" s="44"/>
      <c r="FZ88" s="44"/>
      <c r="GA88" s="44"/>
      <c r="GB88" s="44"/>
      <c r="GC88" s="44"/>
      <c r="GD88" s="44"/>
      <c r="GE88" s="44"/>
      <c r="GF88" s="44"/>
      <c r="GG88" s="44"/>
      <c r="GH88" s="44"/>
      <c r="GI88" s="44"/>
      <c r="GJ88" s="44"/>
      <c r="GK88" s="44"/>
      <c r="GL88" s="44"/>
      <c r="GM88" s="44"/>
      <c r="GN88" s="44"/>
      <c r="GO88" s="44"/>
      <c r="GP88" s="44"/>
      <c r="GQ88" s="44"/>
      <c r="GR88" s="44"/>
      <c r="GS88" s="44"/>
      <c r="GT88" s="44"/>
      <c r="GU88" s="44"/>
      <c r="GV88" s="44"/>
      <c r="GW88" s="44"/>
      <c r="GX88" s="44"/>
      <c r="GY88" s="44"/>
      <c r="GZ88" s="44"/>
      <c r="HA88" s="44"/>
      <c r="HB88" s="44"/>
      <c r="HC88" s="44"/>
      <c r="HD88" s="44"/>
      <c r="HE88" s="44"/>
      <c r="HF88" s="44"/>
      <c r="HG88" s="44"/>
      <c r="HH88" s="44"/>
      <c r="HI88" s="44"/>
      <c r="HJ88" s="44"/>
      <c r="HK88" s="44"/>
      <c r="HL88" s="44"/>
      <c r="HM88" s="44"/>
      <c r="HN88" s="44"/>
      <c r="HO88" s="44"/>
      <c r="HP88" s="44"/>
      <c r="HQ88" s="44"/>
      <c r="HR88" s="44"/>
      <c r="HS88" s="44"/>
      <c r="HT88" s="44"/>
      <c r="HU88" s="44"/>
      <c r="HV88" s="44"/>
      <c r="HW88" s="44"/>
      <c r="HX88" s="44"/>
      <c r="HY88" s="44"/>
      <c r="HZ88" s="44"/>
      <c r="IA88" s="44"/>
      <c r="IB88" s="44"/>
      <c r="IC88" s="44"/>
      <c r="ID88" s="44"/>
      <c r="IE88" s="44"/>
      <c r="IF88" s="44"/>
      <c r="IG88" s="44"/>
      <c r="IH88" s="44"/>
      <c r="II88" s="44"/>
      <c r="IJ88" s="44"/>
      <c r="IK88" s="44"/>
      <c r="IL88" s="44"/>
      <c r="IM88" s="44"/>
      <c r="IN88" s="44"/>
      <c r="IO88" s="44"/>
      <c r="IP88" s="44"/>
      <c r="IQ88" s="44"/>
      <c r="IR88" s="44"/>
      <c r="IS88" s="44"/>
      <c r="IT88" s="44"/>
      <c r="IU88" s="44"/>
      <c r="IV88" s="44"/>
      <c r="IW88" s="44"/>
      <c r="IX88" s="44"/>
      <c r="IY88" s="44"/>
      <c r="IZ88" s="44"/>
      <c r="JA88" s="44"/>
      <c r="JB88" s="44"/>
      <c r="JC88" s="44"/>
      <c r="JD88" s="44"/>
      <c r="JE88" s="44"/>
      <c r="JF88" s="44"/>
      <c r="JG88" s="44"/>
      <c r="JH88" s="44"/>
      <c r="JI88" s="44"/>
      <c r="JJ88" s="44"/>
      <c r="JK88" s="44"/>
      <c r="JL88" s="44"/>
      <c r="JM88" s="44"/>
      <c r="JN88" s="44"/>
      <c r="JO88" s="44"/>
      <c r="JP88" s="44"/>
      <c r="JQ88" s="44"/>
      <c r="JR88" s="44"/>
      <c r="JS88" s="44"/>
      <c r="JT88" s="44"/>
      <c r="JU88" s="44"/>
      <c r="JV88" s="44"/>
      <c r="JW88" s="44"/>
      <c r="JX88" s="44"/>
      <c r="JY88" s="44"/>
      <c r="JZ88" s="44"/>
      <c r="KA88" s="44"/>
      <c r="KB88" s="44"/>
      <c r="KC88" s="44"/>
      <c r="KD88" s="44"/>
      <c r="KE88" s="44"/>
      <c r="KF88" s="44"/>
      <c r="KG88" s="44"/>
      <c r="KH88" s="44"/>
      <c r="KI88" s="44"/>
      <c r="KJ88" s="44"/>
      <c r="KK88" s="44"/>
      <c r="KL88" s="44"/>
      <c r="KM88" s="44"/>
      <c r="KN88" s="44"/>
      <c r="KO88" s="44"/>
      <c r="KP88" s="44"/>
      <c r="KQ88" s="44"/>
      <c r="KR88" s="44"/>
      <c r="KS88" s="44"/>
      <c r="KT88" s="44"/>
      <c r="KU88" s="44"/>
      <c r="KV88" s="44"/>
      <c r="KW88" s="44"/>
      <c r="KX88" s="44"/>
      <c r="KY88" s="44"/>
      <c r="KZ88" s="44"/>
      <c r="LA88" s="44"/>
      <c r="LB88" s="44"/>
      <c r="LC88" s="44"/>
      <c r="LD88" s="44"/>
      <c r="LE88" s="44"/>
      <c r="LF88" s="44"/>
      <c r="LG88" s="44"/>
      <c r="LH88" s="44"/>
      <c r="LI88" s="44"/>
      <c r="LJ88" s="44"/>
      <c r="LK88" s="44"/>
      <c r="LL88" s="44"/>
      <c r="LM88" s="44"/>
      <c r="LN88" s="44"/>
      <c r="LO88" s="44"/>
      <c r="LP88" s="44"/>
      <c r="LQ88" s="44"/>
      <c r="LR88" s="44"/>
      <c r="LS88" s="44"/>
      <c r="LT88" s="44"/>
      <c r="LU88" s="44"/>
      <c r="LV88" s="44"/>
      <c r="LW88" s="44"/>
      <c r="LX88" s="44"/>
      <c r="LY88" s="44"/>
      <c r="LZ88" s="44"/>
      <c r="MA88" s="44"/>
      <c r="MB88" s="44"/>
      <c r="MC88" s="44"/>
      <c r="MD88" s="44"/>
      <c r="ME88" s="44"/>
      <c r="MF88" s="44"/>
      <c r="MG88" s="44"/>
      <c r="MH88" s="44"/>
      <c r="MI88" s="44"/>
      <c r="MJ88" s="44"/>
      <c r="MK88" s="44"/>
      <c r="ML88" s="44"/>
      <c r="MM88" s="44"/>
      <c r="MN88" s="44"/>
      <c r="MO88" s="44"/>
      <c r="MP88" s="44"/>
      <c r="MQ88" s="44"/>
      <c r="MR88" s="44"/>
      <c r="MS88" s="44"/>
      <c r="MT88" s="44"/>
      <c r="MU88" s="44"/>
      <c r="MV88" s="44"/>
      <c r="MW88" s="44"/>
      <c r="MX88" s="44"/>
      <c r="MY88" s="44"/>
      <c r="MZ88" s="44"/>
      <c r="NA88" s="44"/>
      <c r="NB88" s="44"/>
      <c r="NC88" s="44"/>
      <c r="ND88" s="44"/>
      <c r="NE88" s="44"/>
      <c r="NF88" s="44"/>
      <c r="NG88" s="44"/>
      <c r="NH88" s="44"/>
      <c r="NI88" s="44"/>
      <c r="NJ88" s="44"/>
      <c r="NK88" s="44"/>
      <c r="NL88" s="44"/>
      <c r="NM88" s="44"/>
      <c r="NN88" s="44"/>
      <c r="NO88" s="44"/>
      <c r="NP88" s="44"/>
      <c r="NQ88" s="44"/>
      <c r="NR88" s="44"/>
      <c r="NS88" s="44"/>
      <c r="NT88" s="44"/>
      <c r="NU88" s="44"/>
      <c r="NV88" s="44"/>
      <c r="NW88" s="44"/>
      <c r="NX88" s="44"/>
      <c r="NY88" s="44"/>
    </row>
    <row r="89" spans="2:389" ht="25.35" customHeight="1" x14ac:dyDescent="0.25">
      <c r="B89" s="85" t="str">
        <f t="shared" si="441"/>
        <v/>
      </c>
      <c r="C89" s="36"/>
      <c r="D89" s="86" t="str">
        <f>IFERROR(VLOOKUP(C89,Tabla_Equipos[],2,FALSE),"")</f>
        <v/>
      </c>
      <c r="E89" s="47"/>
      <c r="F89" s="32"/>
      <c r="G89" s="29"/>
      <c r="H89" s="87" t="str">
        <f>IF(G89="","",IFERROR(VLOOKUP(G89,Tabla_Frecuencias[],2,FALSE),"Otra"))</f>
        <v/>
      </c>
      <c r="I89" s="88" t="str">
        <f t="array" ref="I89">IFERROR(SUM((($S$9:$NY$9&gt;=$F89)*(MOD($S$9:$NY$9-$F89,$G89)+1)=1)*1),"")</f>
        <v/>
      </c>
      <c r="J89" s="89" t="str">
        <f t="shared" si="443"/>
        <v/>
      </c>
      <c r="K89" s="90" t="str">
        <f t="shared" si="443"/>
        <v/>
      </c>
      <c r="L89" s="91" t="str">
        <f t="shared" si="443"/>
        <v/>
      </c>
      <c r="M89" s="92" t="str">
        <f t="shared" si="444"/>
        <v/>
      </c>
      <c r="N89" s="93" t="str">
        <f t="shared" si="445"/>
        <v/>
      </c>
      <c r="O89" s="93" t="str">
        <f t="shared" si="446"/>
        <v/>
      </c>
      <c r="P89" s="94" t="str">
        <f t="array" ref="P89">IFERROR(INDEX($S$9:$NY$9,MATCH("P",S89:NY89,0)),IFERROR(INDEX($S$9:$NY$9,1,MATCH(J89+L89+1,($S$9:$NY$9&gt;=$F89)*(QUOTIENT($S$9:$NY$9-$F89,$G89)+1),0)),""))</f>
        <v/>
      </c>
      <c r="Q89" s="95" t="str">
        <f t="shared" ca="1" si="447"/>
        <v/>
      </c>
      <c r="R89" s="22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44"/>
      <c r="DJ89" s="44"/>
      <c r="DK89" s="44"/>
      <c r="DL89" s="44"/>
      <c r="DM89" s="44"/>
      <c r="DN89" s="44"/>
      <c r="DO89" s="44"/>
      <c r="DP89" s="44"/>
      <c r="DQ89" s="44"/>
      <c r="DR89" s="44"/>
      <c r="DS89" s="44"/>
      <c r="DT89" s="44"/>
      <c r="DU89" s="44"/>
      <c r="DV89" s="44"/>
      <c r="DW89" s="44"/>
      <c r="DX89" s="44"/>
      <c r="DY89" s="44"/>
      <c r="DZ89" s="44"/>
      <c r="EA89" s="44"/>
      <c r="EB89" s="44"/>
      <c r="EC89" s="44"/>
      <c r="ED89" s="44"/>
      <c r="EE89" s="44"/>
      <c r="EF89" s="44"/>
      <c r="EG89" s="44"/>
      <c r="EH89" s="44"/>
      <c r="EI89" s="44"/>
      <c r="EJ89" s="44"/>
      <c r="EK89" s="44"/>
      <c r="EL89" s="44"/>
      <c r="EM89" s="44"/>
      <c r="EN89" s="44"/>
      <c r="EO89" s="44"/>
      <c r="EP89" s="44"/>
      <c r="EQ89" s="44"/>
      <c r="ER89" s="44"/>
      <c r="ES89" s="44"/>
      <c r="ET89" s="44"/>
      <c r="EU89" s="44"/>
      <c r="EV89" s="44"/>
      <c r="EW89" s="44"/>
      <c r="EX89" s="44"/>
      <c r="EY89" s="44"/>
      <c r="EZ89" s="44"/>
      <c r="FA89" s="44"/>
      <c r="FB89" s="44"/>
      <c r="FC89" s="44"/>
      <c r="FD89" s="44"/>
      <c r="FE89" s="44"/>
      <c r="FF89" s="44"/>
      <c r="FG89" s="44"/>
      <c r="FH89" s="44"/>
      <c r="FI89" s="44"/>
      <c r="FJ89" s="44"/>
      <c r="FK89" s="44"/>
      <c r="FL89" s="44"/>
      <c r="FM89" s="44"/>
      <c r="FN89" s="44"/>
      <c r="FO89" s="44"/>
      <c r="FP89" s="44"/>
      <c r="FQ89" s="44"/>
      <c r="FR89" s="44"/>
      <c r="FS89" s="44"/>
      <c r="FT89" s="44"/>
      <c r="FU89" s="44"/>
      <c r="FV89" s="44"/>
      <c r="FW89" s="44"/>
      <c r="FX89" s="44"/>
      <c r="FY89" s="44"/>
      <c r="FZ89" s="44"/>
      <c r="GA89" s="44"/>
      <c r="GB89" s="44"/>
      <c r="GC89" s="44"/>
      <c r="GD89" s="44"/>
      <c r="GE89" s="44"/>
      <c r="GF89" s="44"/>
      <c r="GG89" s="44"/>
      <c r="GH89" s="44"/>
      <c r="GI89" s="44"/>
      <c r="GJ89" s="44"/>
      <c r="GK89" s="44"/>
      <c r="GL89" s="44"/>
      <c r="GM89" s="44"/>
      <c r="GN89" s="44"/>
      <c r="GO89" s="44"/>
      <c r="GP89" s="44"/>
      <c r="GQ89" s="44"/>
      <c r="GR89" s="44"/>
      <c r="GS89" s="44"/>
      <c r="GT89" s="44"/>
      <c r="GU89" s="44"/>
      <c r="GV89" s="44"/>
      <c r="GW89" s="44"/>
      <c r="GX89" s="44"/>
      <c r="GY89" s="44"/>
      <c r="GZ89" s="44"/>
      <c r="HA89" s="44"/>
      <c r="HB89" s="44"/>
      <c r="HC89" s="44"/>
      <c r="HD89" s="44"/>
      <c r="HE89" s="44"/>
      <c r="HF89" s="44"/>
      <c r="HG89" s="44"/>
      <c r="HH89" s="44"/>
      <c r="HI89" s="44"/>
      <c r="HJ89" s="44"/>
      <c r="HK89" s="44"/>
      <c r="HL89" s="44"/>
      <c r="HM89" s="44"/>
      <c r="HN89" s="44"/>
      <c r="HO89" s="44"/>
      <c r="HP89" s="44"/>
      <c r="HQ89" s="44"/>
      <c r="HR89" s="44"/>
      <c r="HS89" s="44"/>
      <c r="HT89" s="44"/>
      <c r="HU89" s="44"/>
      <c r="HV89" s="44"/>
      <c r="HW89" s="44"/>
      <c r="HX89" s="44"/>
      <c r="HY89" s="44"/>
      <c r="HZ89" s="44"/>
      <c r="IA89" s="44"/>
      <c r="IB89" s="44"/>
      <c r="IC89" s="44"/>
      <c r="ID89" s="44"/>
      <c r="IE89" s="44"/>
      <c r="IF89" s="44"/>
      <c r="IG89" s="44"/>
      <c r="IH89" s="44"/>
      <c r="II89" s="44"/>
      <c r="IJ89" s="44"/>
      <c r="IK89" s="44"/>
      <c r="IL89" s="44"/>
      <c r="IM89" s="44"/>
      <c r="IN89" s="44"/>
      <c r="IO89" s="44"/>
      <c r="IP89" s="44"/>
      <c r="IQ89" s="44"/>
      <c r="IR89" s="44"/>
      <c r="IS89" s="44"/>
      <c r="IT89" s="44"/>
      <c r="IU89" s="44"/>
      <c r="IV89" s="44"/>
      <c r="IW89" s="44"/>
      <c r="IX89" s="44"/>
      <c r="IY89" s="44"/>
      <c r="IZ89" s="44"/>
      <c r="JA89" s="44"/>
      <c r="JB89" s="44"/>
      <c r="JC89" s="44"/>
      <c r="JD89" s="44"/>
      <c r="JE89" s="44"/>
      <c r="JF89" s="44"/>
      <c r="JG89" s="44"/>
      <c r="JH89" s="44"/>
      <c r="JI89" s="44"/>
      <c r="JJ89" s="44"/>
      <c r="JK89" s="44"/>
      <c r="JL89" s="44"/>
      <c r="JM89" s="44"/>
      <c r="JN89" s="44"/>
      <c r="JO89" s="44"/>
      <c r="JP89" s="44"/>
      <c r="JQ89" s="44"/>
      <c r="JR89" s="44"/>
      <c r="JS89" s="44"/>
      <c r="JT89" s="44"/>
      <c r="JU89" s="44"/>
      <c r="JV89" s="44"/>
      <c r="JW89" s="44"/>
      <c r="JX89" s="44"/>
      <c r="JY89" s="44"/>
      <c r="JZ89" s="44"/>
      <c r="KA89" s="44"/>
      <c r="KB89" s="44"/>
      <c r="KC89" s="44"/>
      <c r="KD89" s="44"/>
      <c r="KE89" s="44"/>
      <c r="KF89" s="44"/>
      <c r="KG89" s="44"/>
      <c r="KH89" s="44"/>
      <c r="KI89" s="44"/>
      <c r="KJ89" s="44"/>
      <c r="KK89" s="44"/>
      <c r="KL89" s="44"/>
      <c r="KM89" s="44"/>
      <c r="KN89" s="44"/>
      <c r="KO89" s="44"/>
      <c r="KP89" s="44"/>
      <c r="KQ89" s="44"/>
      <c r="KR89" s="44"/>
      <c r="KS89" s="44"/>
      <c r="KT89" s="44"/>
      <c r="KU89" s="44"/>
      <c r="KV89" s="44"/>
      <c r="KW89" s="44"/>
      <c r="KX89" s="44"/>
      <c r="KY89" s="44"/>
      <c r="KZ89" s="44"/>
      <c r="LA89" s="44"/>
      <c r="LB89" s="44"/>
      <c r="LC89" s="44"/>
      <c r="LD89" s="44"/>
      <c r="LE89" s="44"/>
      <c r="LF89" s="44"/>
      <c r="LG89" s="44"/>
      <c r="LH89" s="44"/>
      <c r="LI89" s="44"/>
      <c r="LJ89" s="44"/>
      <c r="LK89" s="44"/>
      <c r="LL89" s="44"/>
      <c r="LM89" s="44"/>
      <c r="LN89" s="44"/>
      <c r="LO89" s="44"/>
      <c r="LP89" s="44"/>
      <c r="LQ89" s="44"/>
      <c r="LR89" s="44"/>
      <c r="LS89" s="44"/>
      <c r="LT89" s="44"/>
      <c r="LU89" s="44"/>
      <c r="LV89" s="44"/>
      <c r="LW89" s="44"/>
      <c r="LX89" s="44"/>
      <c r="LY89" s="44"/>
      <c r="LZ89" s="44"/>
      <c r="MA89" s="44"/>
      <c r="MB89" s="44"/>
      <c r="MC89" s="44"/>
      <c r="MD89" s="44"/>
      <c r="ME89" s="44"/>
      <c r="MF89" s="44"/>
      <c r="MG89" s="44"/>
      <c r="MH89" s="44"/>
      <c r="MI89" s="44"/>
      <c r="MJ89" s="44"/>
      <c r="MK89" s="44"/>
      <c r="ML89" s="44"/>
      <c r="MM89" s="44"/>
      <c r="MN89" s="44"/>
      <c r="MO89" s="44"/>
      <c r="MP89" s="44"/>
      <c r="MQ89" s="44"/>
      <c r="MR89" s="44"/>
      <c r="MS89" s="44"/>
      <c r="MT89" s="44"/>
      <c r="MU89" s="44"/>
      <c r="MV89" s="44"/>
      <c r="MW89" s="44"/>
      <c r="MX89" s="44"/>
      <c r="MY89" s="44"/>
      <c r="MZ89" s="44"/>
      <c r="NA89" s="44"/>
      <c r="NB89" s="44"/>
      <c r="NC89" s="44"/>
      <c r="ND89" s="44"/>
      <c r="NE89" s="44"/>
      <c r="NF89" s="44"/>
      <c r="NG89" s="44"/>
      <c r="NH89" s="44"/>
      <c r="NI89" s="44"/>
      <c r="NJ89" s="44"/>
      <c r="NK89" s="44"/>
      <c r="NL89" s="44"/>
      <c r="NM89" s="44"/>
      <c r="NN89" s="44"/>
      <c r="NO89" s="44"/>
      <c r="NP89" s="44"/>
      <c r="NQ89" s="44"/>
      <c r="NR89" s="44"/>
      <c r="NS89" s="44"/>
      <c r="NT89" s="44"/>
      <c r="NU89" s="44"/>
      <c r="NV89" s="44"/>
      <c r="NW89" s="44"/>
      <c r="NX89" s="44"/>
      <c r="NY89" s="44"/>
    </row>
    <row r="90" spans="2:389" ht="25.35" customHeight="1" x14ac:dyDescent="0.25">
      <c r="B90" s="85" t="str">
        <f t="shared" si="441"/>
        <v/>
      </c>
      <c r="C90" s="36"/>
      <c r="D90" s="86" t="str">
        <f>IFERROR(VLOOKUP(C90,Tabla_Equipos[],2,FALSE),"")</f>
        <v/>
      </c>
      <c r="E90" s="47"/>
      <c r="F90" s="32"/>
      <c r="G90" s="29"/>
      <c r="H90" s="87" t="str">
        <f>IF(G90="","",IFERROR(VLOOKUP(G90,Tabla_Frecuencias[],2,FALSE),"Otra"))</f>
        <v/>
      </c>
      <c r="I90" s="88" t="str">
        <f t="array" ref="I90">IFERROR(SUM((($S$9:$NY$9&gt;=$F90)*(MOD($S$9:$NY$9-$F90,$G90)+1)=1)*1),"")</f>
        <v/>
      </c>
      <c r="J90" s="89" t="str">
        <f t="shared" si="443"/>
        <v/>
      </c>
      <c r="K90" s="90" t="str">
        <f t="shared" si="443"/>
        <v/>
      </c>
      <c r="L90" s="91" t="str">
        <f t="shared" si="443"/>
        <v/>
      </c>
      <c r="M90" s="92" t="str">
        <f t="shared" si="444"/>
        <v/>
      </c>
      <c r="N90" s="93" t="str">
        <f t="shared" si="445"/>
        <v/>
      </c>
      <c r="O90" s="93" t="str">
        <f t="shared" si="446"/>
        <v/>
      </c>
      <c r="P90" s="94" t="str">
        <f t="array" ref="P90">IFERROR(INDEX($S$9:$NY$9,MATCH("P",S90:NY90,0)),IFERROR(INDEX($S$9:$NY$9,1,MATCH(J90+L90+1,($S$9:$NY$9&gt;=$F90)*(QUOTIENT($S$9:$NY$9-$F90,$G90)+1),0)),""))</f>
        <v/>
      </c>
      <c r="Q90" s="95" t="str">
        <f t="shared" ca="1" si="447"/>
        <v/>
      </c>
      <c r="R90" s="22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</row>
    <row r="91" spans="2:389" ht="25.35" customHeight="1" x14ac:dyDescent="0.25">
      <c r="B91" s="85" t="str">
        <f t="shared" si="441"/>
        <v/>
      </c>
      <c r="C91" s="36"/>
      <c r="D91" s="86" t="str">
        <f>IFERROR(VLOOKUP(C91,Tabla_Equipos[],2,FALSE),"")</f>
        <v/>
      </c>
      <c r="E91" s="47"/>
      <c r="F91" s="32"/>
      <c r="G91" s="29"/>
      <c r="H91" s="87" t="str">
        <f>IF(G91="","",IFERROR(VLOOKUP(G91,Tabla_Frecuencias[],2,FALSE),"Otra"))</f>
        <v/>
      </c>
      <c r="I91" s="88" t="str">
        <f t="array" ref="I91">IFERROR(SUM((($S$9:$NY$9&gt;=$F91)*(MOD($S$9:$NY$9-$F91,$G91)+1)=1)*1),"")</f>
        <v/>
      </c>
      <c r="J91" s="89" t="str">
        <f t="shared" ref="J91:L100" si="448">IF($I91="","",COUNTIF($S91:$NY91,J$10))</f>
        <v/>
      </c>
      <c r="K91" s="90" t="str">
        <f t="shared" si="448"/>
        <v/>
      </c>
      <c r="L91" s="91" t="str">
        <f t="shared" si="448"/>
        <v/>
      </c>
      <c r="M91" s="92" t="str">
        <f t="shared" si="444"/>
        <v/>
      </c>
      <c r="N91" s="93" t="str">
        <f t="shared" si="445"/>
        <v/>
      </c>
      <c r="O91" s="93" t="str">
        <f t="shared" si="446"/>
        <v/>
      </c>
      <c r="P91" s="94" t="str">
        <f t="array" ref="P91">IFERROR(INDEX($S$9:$NY$9,MATCH("P",S91:NY91,0)),IFERROR(INDEX($S$9:$NY$9,1,MATCH(J91+L91+1,($S$9:$NY$9&gt;=$F91)*(QUOTIENT($S$9:$NY$9-$F91,$G91)+1),0)),""))</f>
        <v/>
      </c>
      <c r="Q91" s="95" t="str">
        <f t="shared" ca="1" si="447"/>
        <v/>
      </c>
      <c r="R91" s="22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4"/>
      <c r="FU91" s="44"/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4"/>
      <c r="JE91" s="44"/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4"/>
      <c r="MD91" s="44"/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</row>
    <row r="92" spans="2:389" ht="25.35" customHeight="1" x14ac:dyDescent="0.25">
      <c r="B92" s="85" t="str">
        <f t="shared" si="441"/>
        <v/>
      </c>
      <c r="C92" s="36"/>
      <c r="D92" s="86" t="str">
        <f>IFERROR(VLOOKUP(C92,Tabla_Equipos[],2,FALSE),"")</f>
        <v/>
      </c>
      <c r="E92" s="47"/>
      <c r="F92" s="32"/>
      <c r="G92" s="29"/>
      <c r="H92" s="87" t="str">
        <f>IF(G92="","",IFERROR(VLOOKUP(G92,Tabla_Frecuencias[],2,FALSE),"Otra"))</f>
        <v/>
      </c>
      <c r="I92" s="88" t="str">
        <f t="array" ref="I92">IFERROR(SUM((($S$9:$NY$9&gt;=$F92)*(MOD($S$9:$NY$9-$F92,$G92)+1)=1)*1),"")</f>
        <v/>
      </c>
      <c r="J92" s="89" t="str">
        <f t="shared" si="448"/>
        <v/>
      </c>
      <c r="K92" s="90" t="str">
        <f t="shared" si="448"/>
        <v/>
      </c>
      <c r="L92" s="91" t="str">
        <f t="shared" si="448"/>
        <v/>
      </c>
      <c r="M92" s="92" t="str">
        <f t="shared" si="444"/>
        <v/>
      </c>
      <c r="N92" s="93" t="str">
        <f t="shared" si="445"/>
        <v/>
      </c>
      <c r="O92" s="93" t="str">
        <f t="shared" si="446"/>
        <v/>
      </c>
      <c r="P92" s="94" t="str">
        <f t="array" ref="P92">IFERROR(INDEX($S$9:$NY$9,MATCH("P",S92:NY92,0)),IFERROR(INDEX($S$9:$NY$9,1,MATCH(J92+L92+1,($S$9:$NY$9&gt;=$F92)*(QUOTIENT($S$9:$NY$9-$F92,$G92)+1),0)),""))</f>
        <v/>
      </c>
      <c r="Q92" s="95" t="str">
        <f t="shared" ca="1" si="447"/>
        <v/>
      </c>
      <c r="R92" s="22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4"/>
      <c r="FB92" s="44"/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4"/>
      <c r="FU92" s="44"/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4"/>
      <c r="GM92" s="44"/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4"/>
      <c r="HD92" s="44"/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4"/>
      <c r="HT92" s="44"/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4"/>
      <c r="IK92" s="44"/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4"/>
      <c r="JE92" s="44"/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4"/>
      <c r="JT92" s="44"/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4"/>
      <c r="KK92" s="44"/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4"/>
      <c r="LA92" s="44"/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4"/>
      <c r="LO92" s="44"/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4"/>
      <c r="MD92" s="44"/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4"/>
      <c r="MR92" s="44"/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4"/>
      <c r="NE92" s="44"/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4"/>
      <c r="NS92" s="44"/>
      <c r="NT92" s="44"/>
      <c r="NU92" s="44"/>
      <c r="NV92" s="44"/>
      <c r="NW92" s="44"/>
      <c r="NX92" s="44"/>
      <c r="NY92" s="44"/>
    </row>
    <row r="93" spans="2:389" ht="25.35" customHeight="1" x14ac:dyDescent="0.25">
      <c r="B93" s="85" t="str">
        <f t="shared" si="441"/>
        <v/>
      </c>
      <c r="C93" s="36"/>
      <c r="D93" s="86" t="str">
        <f>IFERROR(VLOOKUP(C93,Tabla_Equipos[],2,FALSE),"")</f>
        <v/>
      </c>
      <c r="E93" s="47"/>
      <c r="F93" s="32"/>
      <c r="G93" s="29"/>
      <c r="H93" s="87" t="str">
        <f>IF(G93="","",IFERROR(VLOOKUP(G93,Tabla_Frecuencias[],2,FALSE),"Otra"))</f>
        <v/>
      </c>
      <c r="I93" s="88" t="str">
        <f t="array" ref="I93">IFERROR(SUM((($S$9:$NY$9&gt;=$F93)*(MOD($S$9:$NY$9-$F93,$G93)+1)=1)*1),"")</f>
        <v/>
      </c>
      <c r="J93" s="89" t="str">
        <f t="shared" si="448"/>
        <v/>
      </c>
      <c r="K93" s="90" t="str">
        <f t="shared" si="448"/>
        <v/>
      </c>
      <c r="L93" s="91" t="str">
        <f t="shared" si="448"/>
        <v/>
      </c>
      <c r="M93" s="92" t="str">
        <f t="shared" si="444"/>
        <v/>
      </c>
      <c r="N93" s="93" t="str">
        <f t="shared" si="445"/>
        <v/>
      </c>
      <c r="O93" s="93" t="str">
        <f t="shared" si="446"/>
        <v/>
      </c>
      <c r="P93" s="94" t="str">
        <f t="array" ref="P93">IFERROR(INDEX($S$9:$NY$9,MATCH("P",S93:NY93,0)),IFERROR(INDEX($S$9:$NY$9,1,MATCH(J93+L93+1,($S$9:$NY$9&gt;=$F93)*(QUOTIENT($S$9:$NY$9-$F93,$G93)+1),0)),""))</f>
        <v/>
      </c>
      <c r="Q93" s="95" t="str">
        <f t="shared" ca="1" si="447"/>
        <v/>
      </c>
      <c r="R93" s="22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  <c r="EN93" s="44"/>
      <c r="EO93" s="44"/>
      <c r="EP93" s="44"/>
      <c r="EQ93" s="44"/>
      <c r="ER93" s="44"/>
      <c r="ES93" s="44"/>
      <c r="ET93" s="44"/>
      <c r="EU93" s="44"/>
      <c r="EV93" s="44"/>
      <c r="EW93" s="44"/>
      <c r="EX93" s="44"/>
      <c r="EY93" s="44"/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/>
      <c r="FR93" s="44"/>
      <c r="FS93" s="44"/>
      <c r="FT93" s="44"/>
      <c r="FU93" s="44"/>
      <c r="FV93" s="44"/>
      <c r="FW93" s="44"/>
      <c r="FX93" s="44"/>
      <c r="FY93" s="44"/>
      <c r="FZ93" s="44"/>
      <c r="GA93" s="44"/>
      <c r="GB93" s="44"/>
      <c r="GC93" s="44"/>
      <c r="GD93" s="44"/>
      <c r="GE93" s="44"/>
      <c r="GF93" s="44"/>
      <c r="GG93" s="44"/>
      <c r="GH93" s="44"/>
      <c r="GI93" s="44"/>
      <c r="GJ93" s="44"/>
      <c r="GK93" s="44"/>
      <c r="GL93" s="44"/>
      <c r="GM93" s="44"/>
      <c r="GN93" s="44"/>
      <c r="GO93" s="44"/>
      <c r="GP93" s="44"/>
      <c r="GQ93" s="44"/>
      <c r="GR93" s="44"/>
      <c r="GS93" s="44"/>
      <c r="GT93" s="44"/>
      <c r="GU93" s="44"/>
      <c r="GV93" s="44"/>
      <c r="GW93" s="44"/>
      <c r="GX93" s="44"/>
      <c r="GY93" s="44"/>
      <c r="GZ93" s="44"/>
      <c r="HA93" s="44"/>
      <c r="HB93" s="44"/>
      <c r="HC93" s="44"/>
      <c r="HD93" s="44"/>
      <c r="HE93" s="44"/>
      <c r="HF93" s="44"/>
      <c r="HG93" s="44"/>
      <c r="HH93" s="44"/>
      <c r="HI93" s="44"/>
      <c r="HJ93" s="44"/>
      <c r="HK93" s="44"/>
      <c r="HL93" s="44"/>
      <c r="HM93" s="44"/>
      <c r="HN93" s="44"/>
      <c r="HO93" s="44"/>
      <c r="HP93" s="44"/>
      <c r="HQ93" s="44"/>
      <c r="HR93" s="44"/>
      <c r="HS93" s="44"/>
      <c r="HT93" s="44"/>
      <c r="HU93" s="44"/>
      <c r="HV93" s="44"/>
      <c r="HW93" s="44"/>
      <c r="HX93" s="44"/>
      <c r="HY93" s="44"/>
      <c r="HZ93" s="44"/>
      <c r="IA93" s="44"/>
      <c r="IB93" s="44"/>
      <c r="IC93" s="44"/>
      <c r="ID93" s="44"/>
      <c r="IE93" s="44"/>
      <c r="IF93" s="44"/>
      <c r="IG93" s="44"/>
      <c r="IH93" s="44"/>
      <c r="II93" s="44"/>
      <c r="IJ93" s="44"/>
      <c r="IK93" s="44"/>
      <c r="IL93" s="44"/>
      <c r="IM93" s="44"/>
      <c r="IN93" s="44"/>
      <c r="IO93" s="44"/>
      <c r="IP93" s="44"/>
      <c r="IQ93" s="44"/>
      <c r="IR93" s="44"/>
      <c r="IS93" s="44"/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4"/>
      <c r="JE93" s="44"/>
      <c r="JF93" s="44"/>
      <c r="JG93" s="44"/>
      <c r="JH93" s="44"/>
      <c r="JI93" s="44"/>
      <c r="JJ93" s="44"/>
      <c r="JK93" s="44"/>
      <c r="JL93" s="44"/>
      <c r="JM93" s="44"/>
      <c r="JN93" s="44"/>
      <c r="JO93" s="44"/>
      <c r="JP93" s="44"/>
      <c r="JQ93" s="44"/>
      <c r="JR93" s="44"/>
      <c r="JS93" s="44"/>
      <c r="JT93" s="44"/>
      <c r="JU93" s="44"/>
      <c r="JV93" s="44"/>
      <c r="JW93" s="44"/>
      <c r="JX93" s="44"/>
      <c r="JY93" s="44"/>
      <c r="JZ93" s="44"/>
      <c r="KA93" s="44"/>
      <c r="KB93" s="44"/>
      <c r="KC93" s="44"/>
      <c r="KD93" s="44"/>
      <c r="KE93" s="44"/>
      <c r="KF93" s="44"/>
      <c r="KG93" s="44"/>
      <c r="KH93" s="44"/>
      <c r="KI93" s="44"/>
      <c r="KJ93" s="44"/>
      <c r="KK93" s="44"/>
      <c r="KL93" s="44"/>
      <c r="KM93" s="44"/>
      <c r="KN93" s="44"/>
      <c r="KO93" s="44"/>
      <c r="KP93" s="44"/>
      <c r="KQ93" s="44"/>
      <c r="KR93" s="44"/>
      <c r="KS93" s="44"/>
      <c r="KT93" s="44"/>
      <c r="KU93" s="44"/>
      <c r="KV93" s="44"/>
      <c r="KW93" s="44"/>
      <c r="KX93" s="44"/>
      <c r="KY93" s="44"/>
      <c r="KZ93" s="44"/>
      <c r="LA93" s="44"/>
      <c r="LB93" s="44"/>
      <c r="LC93" s="44"/>
      <c r="LD93" s="44"/>
      <c r="LE93" s="44"/>
      <c r="LF93" s="44"/>
      <c r="LG93" s="44"/>
      <c r="LH93" s="44"/>
      <c r="LI93" s="44"/>
      <c r="LJ93" s="44"/>
      <c r="LK93" s="44"/>
      <c r="LL93" s="44"/>
      <c r="LM93" s="44"/>
      <c r="LN93" s="44"/>
      <c r="LO93" s="44"/>
      <c r="LP93" s="44"/>
      <c r="LQ93" s="44"/>
      <c r="LR93" s="44"/>
      <c r="LS93" s="44"/>
      <c r="LT93" s="44"/>
      <c r="LU93" s="44"/>
      <c r="LV93" s="44"/>
      <c r="LW93" s="44"/>
      <c r="LX93" s="44"/>
      <c r="LY93" s="44"/>
      <c r="LZ93" s="44"/>
      <c r="MA93" s="44"/>
      <c r="MB93" s="44"/>
      <c r="MC93" s="44"/>
      <c r="MD93" s="44"/>
      <c r="ME93" s="44"/>
      <c r="MF93" s="44"/>
      <c r="MG93" s="44"/>
      <c r="MH93" s="44"/>
      <c r="MI93" s="44"/>
      <c r="MJ93" s="44"/>
      <c r="MK93" s="44"/>
      <c r="ML93" s="44"/>
      <c r="MM93" s="44"/>
      <c r="MN93" s="44"/>
      <c r="MO93" s="44"/>
      <c r="MP93" s="44"/>
      <c r="MQ93" s="44"/>
      <c r="MR93" s="44"/>
      <c r="MS93" s="44"/>
      <c r="MT93" s="44"/>
      <c r="MU93" s="44"/>
      <c r="MV93" s="44"/>
      <c r="MW93" s="44"/>
      <c r="MX93" s="44"/>
      <c r="MY93" s="44"/>
      <c r="MZ93" s="44"/>
      <c r="NA93" s="44"/>
      <c r="NB93" s="44"/>
      <c r="NC93" s="44"/>
      <c r="ND93" s="44"/>
      <c r="NE93" s="44"/>
      <c r="NF93" s="44"/>
      <c r="NG93" s="44"/>
      <c r="NH93" s="44"/>
      <c r="NI93" s="44"/>
      <c r="NJ93" s="44"/>
      <c r="NK93" s="44"/>
      <c r="NL93" s="44"/>
      <c r="NM93" s="44"/>
      <c r="NN93" s="44"/>
      <c r="NO93" s="44"/>
      <c r="NP93" s="44"/>
      <c r="NQ93" s="44"/>
      <c r="NR93" s="44"/>
      <c r="NS93" s="44"/>
      <c r="NT93" s="44"/>
      <c r="NU93" s="44"/>
      <c r="NV93" s="44"/>
      <c r="NW93" s="44"/>
      <c r="NX93" s="44"/>
      <c r="NY93" s="44"/>
    </row>
    <row r="94" spans="2:389" ht="25.35" customHeight="1" x14ac:dyDescent="0.25">
      <c r="B94" s="85" t="str">
        <f t="shared" si="441"/>
        <v/>
      </c>
      <c r="C94" s="36"/>
      <c r="D94" s="86" t="str">
        <f>IFERROR(VLOOKUP(C94,Tabla_Equipos[],2,FALSE),"")</f>
        <v/>
      </c>
      <c r="E94" s="47"/>
      <c r="F94" s="32"/>
      <c r="G94" s="29"/>
      <c r="H94" s="87" t="str">
        <f>IF(G94="","",IFERROR(VLOOKUP(G94,Tabla_Frecuencias[],2,FALSE),"Otra"))</f>
        <v/>
      </c>
      <c r="I94" s="88" t="str">
        <f t="array" ref="I94">IFERROR(SUM((($S$9:$NY$9&gt;=$F94)*(MOD($S$9:$NY$9-$F94,$G94)+1)=1)*1),"")</f>
        <v/>
      </c>
      <c r="J94" s="89" t="str">
        <f t="shared" si="448"/>
        <v/>
      </c>
      <c r="K94" s="90" t="str">
        <f t="shared" si="448"/>
        <v/>
      </c>
      <c r="L94" s="91" t="str">
        <f t="shared" si="448"/>
        <v/>
      </c>
      <c r="M94" s="92" t="str">
        <f t="shared" si="444"/>
        <v/>
      </c>
      <c r="N94" s="93" t="str">
        <f t="shared" si="445"/>
        <v/>
      </c>
      <c r="O94" s="93" t="str">
        <f t="shared" si="446"/>
        <v/>
      </c>
      <c r="P94" s="94" t="str">
        <f t="array" ref="P94">IFERROR(INDEX($S$9:$NY$9,MATCH("P",S94:NY94,0)),IFERROR(INDEX($S$9:$NY$9,1,MATCH(J94+L94+1,($S$9:$NY$9&gt;=$F94)*(QUOTIENT($S$9:$NY$9-$F94,$G94)+1),0)),""))</f>
        <v/>
      </c>
      <c r="Q94" s="95" t="str">
        <f t="shared" ca="1" si="447"/>
        <v/>
      </c>
      <c r="R94" s="22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4"/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4"/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4"/>
      <c r="GU94" s="44"/>
      <c r="GV94" s="44"/>
      <c r="GW94" s="44"/>
      <c r="GX94" s="44"/>
      <c r="GY94" s="44"/>
      <c r="GZ94" s="44"/>
      <c r="HA94" s="44"/>
      <c r="HB94" s="44"/>
      <c r="HC94" s="44"/>
      <c r="HD94" s="44"/>
      <c r="HE94" s="44"/>
      <c r="HF94" s="44"/>
      <c r="HG94" s="44"/>
      <c r="HH94" s="44"/>
      <c r="HI94" s="44"/>
      <c r="HJ94" s="44"/>
      <c r="HK94" s="44"/>
      <c r="HL94" s="44"/>
      <c r="HM94" s="44"/>
      <c r="HN94" s="44"/>
      <c r="HO94" s="44"/>
      <c r="HP94" s="44"/>
      <c r="HQ94" s="44"/>
      <c r="HR94" s="44"/>
      <c r="HS94" s="44"/>
      <c r="HT94" s="44"/>
      <c r="HU94" s="44"/>
      <c r="HV94" s="44"/>
      <c r="HW94" s="44"/>
      <c r="HX94" s="44"/>
      <c r="HY94" s="44"/>
      <c r="HZ94" s="44"/>
      <c r="IA94" s="44"/>
      <c r="IB94" s="44"/>
      <c r="IC94" s="44"/>
      <c r="ID94" s="44"/>
      <c r="IE94" s="44"/>
      <c r="IF94" s="44"/>
      <c r="IG94" s="44"/>
      <c r="IH94" s="44"/>
      <c r="II94" s="44"/>
      <c r="IJ94" s="44"/>
      <c r="IK94" s="44"/>
      <c r="IL94" s="44"/>
      <c r="IM94" s="44"/>
      <c r="IN94" s="44"/>
      <c r="IO94" s="44"/>
      <c r="IP94" s="44"/>
      <c r="IQ94" s="44"/>
      <c r="IR94" s="44"/>
      <c r="IS94" s="44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4"/>
      <c r="JE94" s="44"/>
      <c r="JF94" s="44"/>
      <c r="JG94" s="44"/>
      <c r="JH94" s="44"/>
      <c r="JI94" s="44"/>
      <c r="JJ94" s="44"/>
      <c r="JK94" s="44"/>
      <c r="JL94" s="44"/>
      <c r="JM94" s="44"/>
      <c r="JN94" s="44"/>
      <c r="JO94" s="44"/>
      <c r="JP94" s="44"/>
      <c r="JQ94" s="44"/>
      <c r="JR94" s="44"/>
      <c r="JS94" s="44"/>
      <c r="JT94" s="44"/>
      <c r="JU94" s="44"/>
      <c r="JV94" s="44"/>
      <c r="JW94" s="44"/>
      <c r="JX94" s="44"/>
      <c r="JY94" s="44"/>
      <c r="JZ94" s="44"/>
      <c r="KA94" s="44"/>
      <c r="KB94" s="44"/>
      <c r="KC94" s="44"/>
      <c r="KD94" s="44"/>
      <c r="KE94" s="44"/>
      <c r="KF94" s="44"/>
      <c r="KG94" s="44"/>
      <c r="KH94" s="44"/>
      <c r="KI94" s="44"/>
      <c r="KJ94" s="44"/>
      <c r="KK94" s="44"/>
      <c r="KL94" s="44"/>
      <c r="KM94" s="44"/>
      <c r="KN94" s="44"/>
      <c r="KO94" s="44"/>
      <c r="KP94" s="44"/>
      <c r="KQ94" s="44"/>
      <c r="KR94" s="44"/>
      <c r="KS94" s="44"/>
      <c r="KT94" s="44"/>
      <c r="KU94" s="44"/>
      <c r="KV94" s="44"/>
      <c r="KW94" s="44"/>
      <c r="KX94" s="44"/>
      <c r="KY94" s="44"/>
      <c r="KZ94" s="44"/>
      <c r="LA94" s="44"/>
      <c r="LB94" s="44"/>
      <c r="LC94" s="44"/>
      <c r="LD94" s="44"/>
      <c r="LE94" s="44"/>
      <c r="LF94" s="44"/>
      <c r="LG94" s="44"/>
      <c r="LH94" s="44"/>
      <c r="LI94" s="44"/>
      <c r="LJ94" s="44"/>
      <c r="LK94" s="44"/>
      <c r="LL94" s="44"/>
      <c r="LM94" s="44"/>
      <c r="LN94" s="44"/>
      <c r="LO94" s="44"/>
      <c r="LP94" s="44"/>
      <c r="LQ94" s="44"/>
      <c r="LR94" s="44"/>
      <c r="LS94" s="44"/>
      <c r="LT94" s="44"/>
      <c r="LU94" s="44"/>
      <c r="LV94" s="44"/>
      <c r="LW94" s="44"/>
      <c r="LX94" s="44"/>
      <c r="LY94" s="44"/>
      <c r="LZ94" s="44"/>
      <c r="MA94" s="44"/>
      <c r="MB94" s="44"/>
      <c r="MC94" s="44"/>
      <c r="MD94" s="44"/>
      <c r="ME94" s="44"/>
      <c r="MF94" s="44"/>
      <c r="MG94" s="44"/>
      <c r="MH94" s="44"/>
      <c r="MI94" s="44"/>
      <c r="MJ94" s="44"/>
      <c r="MK94" s="44"/>
      <c r="ML94" s="44"/>
      <c r="MM94" s="44"/>
      <c r="MN94" s="44"/>
      <c r="MO94" s="44"/>
      <c r="MP94" s="44"/>
      <c r="MQ94" s="44"/>
      <c r="MR94" s="44"/>
      <c r="MS94" s="44"/>
      <c r="MT94" s="44"/>
      <c r="MU94" s="44"/>
      <c r="MV94" s="44"/>
      <c r="MW94" s="44"/>
      <c r="MX94" s="44"/>
      <c r="MY94" s="44"/>
      <c r="MZ94" s="44"/>
      <c r="NA94" s="44"/>
      <c r="NB94" s="44"/>
      <c r="NC94" s="44"/>
      <c r="ND94" s="44"/>
      <c r="NE94" s="44"/>
      <c r="NF94" s="44"/>
      <c r="NG94" s="44"/>
      <c r="NH94" s="44"/>
      <c r="NI94" s="44"/>
      <c r="NJ94" s="44"/>
      <c r="NK94" s="44"/>
      <c r="NL94" s="44"/>
      <c r="NM94" s="44"/>
      <c r="NN94" s="44"/>
      <c r="NO94" s="44"/>
      <c r="NP94" s="44"/>
      <c r="NQ94" s="44"/>
      <c r="NR94" s="44"/>
      <c r="NS94" s="44"/>
      <c r="NT94" s="44"/>
      <c r="NU94" s="44"/>
      <c r="NV94" s="44"/>
      <c r="NW94" s="44"/>
      <c r="NX94" s="44"/>
      <c r="NY94" s="44"/>
    </row>
    <row r="95" spans="2:389" ht="25.35" customHeight="1" x14ac:dyDescent="0.25">
      <c r="B95" s="85" t="str">
        <f t="shared" si="441"/>
        <v/>
      </c>
      <c r="C95" s="36"/>
      <c r="D95" s="86" t="str">
        <f>IFERROR(VLOOKUP(C95,Tabla_Equipos[],2,FALSE),"")</f>
        <v/>
      </c>
      <c r="E95" s="47"/>
      <c r="F95" s="32"/>
      <c r="G95" s="29"/>
      <c r="H95" s="87" t="str">
        <f>IF(G95="","",IFERROR(VLOOKUP(G95,Tabla_Frecuencias[],2,FALSE),"Otra"))</f>
        <v/>
      </c>
      <c r="I95" s="88" t="str">
        <f t="array" ref="I95">IFERROR(SUM((($S$9:$NY$9&gt;=$F95)*(MOD($S$9:$NY$9-$F95,$G95)+1)=1)*1),"")</f>
        <v/>
      </c>
      <c r="J95" s="89" t="str">
        <f t="shared" si="448"/>
        <v/>
      </c>
      <c r="K95" s="90" t="str">
        <f t="shared" si="448"/>
        <v/>
      </c>
      <c r="L95" s="91" t="str">
        <f t="shared" si="448"/>
        <v/>
      </c>
      <c r="M95" s="92" t="str">
        <f t="shared" si="444"/>
        <v/>
      </c>
      <c r="N95" s="93" t="str">
        <f t="shared" si="445"/>
        <v/>
      </c>
      <c r="O95" s="93" t="str">
        <f t="shared" si="446"/>
        <v/>
      </c>
      <c r="P95" s="94" t="str">
        <f t="array" ref="P95">IFERROR(INDEX($S$9:$NY$9,MATCH("P",S95:NY95,0)),IFERROR(INDEX($S$9:$NY$9,1,MATCH(J95+L95+1,($S$9:$NY$9&gt;=$F95)*(QUOTIENT($S$9:$NY$9-$F95,$G95)+1),0)),""))</f>
        <v/>
      </c>
      <c r="Q95" s="95" t="str">
        <f t="shared" ca="1" si="447"/>
        <v/>
      </c>
      <c r="R95" s="22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4"/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4"/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4"/>
      <c r="HI95" s="44"/>
      <c r="HJ95" s="44"/>
      <c r="HK95" s="44"/>
      <c r="HL95" s="44"/>
      <c r="HM95" s="44"/>
      <c r="HN95" s="44"/>
      <c r="HO95" s="44"/>
      <c r="HP95" s="44"/>
      <c r="HQ95" s="44"/>
      <c r="HR95" s="44"/>
      <c r="HS95" s="44"/>
      <c r="HT95" s="44"/>
      <c r="HU95" s="44"/>
      <c r="HV95" s="44"/>
      <c r="HW95" s="44"/>
      <c r="HX95" s="44"/>
      <c r="HY95" s="44"/>
      <c r="HZ95" s="44"/>
      <c r="IA95" s="44"/>
      <c r="IB95" s="44"/>
      <c r="IC95" s="44"/>
      <c r="ID95" s="44"/>
      <c r="IE95" s="44"/>
      <c r="IF95" s="44"/>
      <c r="IG95" s="44"/>
      <c r="IH95" s="44"/>
      <c r="II95" s="44"/>
      <c r="IJ95" s="44"/>
      <c r="IK95" s="44"/>
      <c r="IL95" s="44"/>
      <c r="IM95" s="44"/>
      <c r="IN95" s="44"/>
      <c r="IO95" s="44"/>
      <c r="IP95" s="44"/>
      <c r="IQ95" s="44"/>
      <c r="IR95" s="44"/>
      <c r="IS95" s="44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4"/>
      <c r="JE95" s="44"/>
      <c r="JF95" s="44"/>
      <c r="JG95" s="44"/>
      <c r="JH95" s="44"/>
      <c r="JI95" s="44"/>
      <c r="JJ95" s="44"/>
      <c r="JK95" s="44"/>
      <c r="JL95" s="44"/>
      <c r="JM95" s="44"/>
      <c r="JN95" s="44"/>
      <c r="JO95" s="44"/>
      <c r="JP95" s="44"/>
      <c r="JQ95" s="44"/>
      <c r="JR95" s="44"/>
      <c r="JS95" s="44"/>
      <c r="JT95" s="44"/>
      <c r="JU95" s="44"/>
      <c r="JV95" s="44"/>
      <c r="JW95" s="44"/>
      <c r="JX95" s="44"/>
      <c r="JY95" s="44"/>
      <c r="JZ95" s="44"/>
      <c r="KA95" s="44"/>
      <c r="KB95" s="44"/>
      <c r="KC95" s="44"/>
      <c r="KD95" s="44"/>
      <c r="KE95" s="44"/>
      <c r="KF95" s="44"/>
      <c r="KG95" s="44"/>
      <c r="KH95" s="44"/>
      <c r="KI95" s="44"/>
      <c r="KJ95" s="44"/>
      <c r="KK95" s="44"/>
      <c r="KL95" s="44"/>
      <c r="KM95" s="44"/>
      <c r="KN95" s="44"/>
      <c r="KO95" s="44"/>
      <c r="KP95" s="44"/>
      <c r="KQ95" s="44"/>
      <c r="KR95" s="44"/>
      <c r="KS95" s="44"/>
      <c r="KT95" s="44"/>
      <c r="KU95" s="44"/>
      <c r="KV95" s="44"/>
      <c r="KW95" s="44"/>
      <c r="KX95" s="44"/>
      <c r="KY95" s="44"/>
      <c r="KZ95" s="44"/>
      <c r="LA95" s="44"/>
      <c r="LB95" s="44"/>
      <c r="LC95" s="44"/>
      <c r="LD95" s="44"/>
      <c r="LE95" s="44"/>
      <c r="LF95" s="44"/>
      <c r="LG95" s="44"/>
      <c r="LH95" s="44"/>
      <c r="LI95" s="44"/>
      <c r="LJ95" s="44"/>
      <c r="LK95" s="44"/>
      <c r="LL95" s="44"/>
      <c r="LM95" s="44"/>
      <c r="LN95" s="44"/>
      <c r="LO95" s="44"/>
      <c r="LP95" s="44"/>
      <c r="LQ95" s="44"/>
      <c r="LR95" s="44"/>
      <c r="LS95" s="44"/>
      <c r="LT95" s="44"/>
      <c r="LU95" s="44"/>
      <c r="LV95" s="44"/>
      <c r="LW95" s="44"/>
      <c r="LX95" s="44"/>
      <c r="LY95" s="44"/>
      <c r="LZ95" s="44"/>
      <c r="MA95" s="44"/>
      <c r="MB95" s="44"/>
      <c r="MC95" s="44"/>
      <c r="MD95" s="44"/>
      <c r="ME95" s="44"/>
      <c r="MF95" s="44"/>
      <c r="MG95" s="44"/>
      <c r="MH95" s="44"/>
      <c r="MI95" s="44"/>
      <c r="MJ95" s="44"/>
      <c r="MK95" s="44"/>
      <c r="ML95" s="44"/>
      <c r="MM95" s="44"/>
      <c r="MN95" s="44"/>
      <c r="MO95" s="44"/>
      <c r="MP95" s="44"/>
      <c r="MQ95" s="44"/>
      <c r="MR95" s="44"/>
      <c r="MS95" s="44"/>
      <c r="MT95" s="44"/>
      <c r="MU95" s="44"/>
      <c r="MV95" s="44"/>
      <c r="MW95" s="44"/>
      <c r="MX95" s="44"/>
      <c r="MY95" s="44"/>
      <c r="MZ95" s="44"/>
      <c r="NA95" s="44"/>
      <c r="NB95" s="44"/>
      <c r="NC95" s="44"/>
      <c r="ND95" s="44"/>
      <c r="NE95" s="44"/>
      <c r="NF95" s="44"/>
      <c r="NG95" s="44"/>
      <c r="NH95" s="44"/>
      <c r="NI95" s="44"/>
      <c r="NJ95" s="44"/>
      <c r="NK95" s="44"/>
      <c r="NL95" s="44"/>
      <c r="NM95" s="44"/>
      <c r="NN95" s="44"/>
      <c r="NO95" s="44"/>
      <c r="NP95" s="44"/>
      <c r="NQ95" s="44"/>
      <c r="NR95" s="44"/>
      <c r="NS95" s="44"/>
      <c r="NT95" s="44"/>
      <c r="NU95" s="44"/>
      <c r="NV95" s="44"/>
      <c r="NW95" s="44"/>
      <c r="NX95" s="44"/>
      <c r="NY95" s="44"/>
    </row>
    <row r="96" spans="2:389" ht="25.35" customHeight="1" x14ac:dyDescent="0.25">
      <c r="B96" s="85" t="str">
        <f t="shared" si="441"/>
        <v/>
      </c>
      <c r="C96" s="36"/>
      <c r="D96" s="86" t="str">
        <f>IFERROR(VLOOKUP(C96,Tabla_Equipos[],2,FALSE),"")</f>
        <v/>
      </c>
      <c r="E96" s="47"/>
      <c r="F96" s="32"/>
      <c r="G96" s="29"/>
      <c r="H96" s="87" t="str">
        <f>IF(G96="","",IFERROR(VLOOKUP(G96,Tabla_Frecuencias[],2,FALSE),"Otra"))</f>
        <v/>
      </c>
      <c r="I96" s="88" t="str">
        <f t="array" ref="I96">IFERROR(SUM((($S$9:$NY$9&gt;=$F96)*(MOD($S$9:$NY$9-$F96,$G96)+1)=1)*1),"")</f>
        <v/>
      </c>
      <c r="J96" s="89" t="str">
        <f t="shared" si="448"/>
        <v/>
      </c>
      <c r="K96" s="90" t="str">
        <f t="shared" si="448"/>
        <v/>
      </c>
      <c r="L96" s="91" t="str">
        <f t="shared" si="448"/>
        <v/>
      </c>
      <c r="M96" s="92" t="str">
        <f t="shared" si="444"/>
        <v/>
      </c>
      <c r="N96" s="93" t="str">
        <f t="shared" si="445"/>
        <v/>
      </c>
      <c r="O96" s="93" t="str">
        <f t="shared" si="446"/>
        <v/>
      </c>
      <c r="P96" s="94" t="str">
        <f t="array" ref="P96">IFERROR(INDEX($S$9:$NY$9,MATCH("P",S96:NY96,0)),IFERROR(INDEX($S$9:$NY$9,1,MATCH(J96+L96+1,($S$9:$NY$9&gt;=$F96)*(QUOTIENT($S$9:$NY$9-$F96,$G96)+1),0)),""))</f>
        <v/>
      </c>
      <c r="Q96" s="95" t="str">
        <f t="shared" ca="1" si="447"/>
        <v/>
      </c>
      <c r="R96" s="22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44"/>
      <c r="CY96" s="44"/>
      <c r="CZ96" s="44"/>
      <c r="DA96" s="44"/>
      <c r="DB96" s="44"/>
      <c r="DC96" s="44"/>
      <c r="DD96" s="44"/>
      <c r="DE96" s="44"/>
      <c r="DF96" s="44"/>
      <c r="DG96" s="44"/>
      <c r="DH96" s="44"/>
      <c r="DI96" s="44"/>
      <c r="DJ96" s="44"/>
      <c r="DK96" s="44"/>
      <c r="DL96" s="44"/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4"/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4"/>
      <c r="EN96" s="44"/>
      <c r="EO96" s="44"/>
      <c r="EP96" s="44"/>
      <c r="EQ96" s="44"/>
      <c r="ER96" s="44"/>
      <c r="ES96" s="44"/>
      <c r="ET96" s="44"/>
      <c r="EU96" s="44"/>
      <c r="EV96" s="44"/>
      <c r="EW96" s="44"/>
      <c r="EX96" s="44"/>
      <c r="EY96" s="44"/>
      <c r="EZ96" s="44"/>
      <c r="FA96" s="44"/>
      <c r="FB96" s="44"/>
      <c r="FC96" s="44"/>
      <c r="FD96" s="44"/>
      <c r="FE96" s="44"/>
      <c r="FF96" s="44"/>
      <c r="FG96" s="44"/>
      <c r="FH96" s="44"/>
      <c r="FI96" s="44"/>
      <c r="FJ96" s="44"/>
      <c r="FK96" s="44"/>
      <c r="FL96" s="44"/>
      <c r="FM96" s="44"/>
      <c r="FN96" s="44"/>
      <c r="FO96" s="44"/>
      <c r="FP96" s="44"/>
      <c r="FQ96" s="44"/>
      <c r="FR96" s="44"/>
      <c r="FS96" s="44"/>
      <c r="FT96" s="44"/>
      <c r="FU96" s="44"/>
      <c r="FV96" s="44"/>
      <c r="FW96" s="44"/>
      <c r="FX96" s="44"/>
      <c r="FY96" s="44"/>
      <c r="FZ96" s="44"/>
      <c r="GA96" s="44"/>
      <c r="GB96" s="44"/>
      <c r="GC96" s="44"/>
      <c r="GD96" s="44"/>
      <c r="GE96" s="44"/>
      <c r="GF96" s="44"/>
      <c r="GG96" s="44"/>
      <c r="GH96" s="44"/>
      <c r="GI96" s="44"/>
      <c r="GJ96" s="44"/>
      <c r="GK96" s="44"/>
      <c r="GL96" s="44"/>
      <c r="GM96" s="44"/>
      <c r="GN96" s="44"/>
      <c r="GO96" s="44"/>
      <c r="GP96" s="44"/>
      <c r="GQ96" s="44"/>
      <c r="GR96" s="44"/>
      <c r="GS96" s="44"/>
      <c r="GT96" s="44"/>
      <c r="GU96" s="44"/>
      <c r="GV96" s="44"/>
      <c r="GW96" s="44"/>
      <c r="GX96" s="44"/>
      <c r="GY96" s="44"/>
      <c r="GZ96" s="44"/>
      <c r="HA96" s="44"/>
      <c r="HB96" s="44"/>
      <c r="HC96" s="44"/>
      <c r="HD96" s="44"/>
      <c r="HE96" s="44"/>
      <c r="HF96" s="44"/>
      <c r="HG96" s="44"/>
      <c r="HH96" s="44"/>
      <c r="HI96" s="44"/>
      <c r="HJ96" s="44"/>
      <c r="HK96" s="44"/>
      <c r="HL96" s="44"/>
      <c r="HM96" s="44"/>
      <c r="HN96" s="44"/>
      <c r="HO96" s="44"/>
      <c r="HP96" s="44"/>
      <c r="HQ96" s="44"/>
      <c r="HR96" s="44"/>
      <c r="HS96" s="44"/>
      <c r="HT96" s="44"/>
      <c r="HU96" s="44"/>
      <c r="HV96" s="44"/>
      <c r="HW96" s="44"/>
      <c r="HX96" s="44"/>
      <c r="HY96" s="44"/>
      <c r="HZ96" s="44"/>
      <c r="IA96" s="44"/>
      <c r="IB96" s="44"/>
      <c r="IC96" s="44"/>
      <c r="ID96" s="44"/>
      <c r="IE96" s="44"/>
      <c r="IF96" s="44"/>
      <c r="IG96" s="44"/>
      <c r="IH96" s="44"/>
      <c r="II96" s="44"/>
      <c r="IJ96" s="44"/>
      <c r="IK96" s="44"/>
      <c r="IL96" s="44"/>
      <c r="IM96" s="44"/>
      <c r="IN96" s="44"/>
      <c r="IO96" s="44"/>
      <c r="IP96" s="44"/>
      <c r="IQ96" s="44"/>
      <c r="IR96" s="44"/>
      <c r="IS96" s="44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4"/>
      <c r="JE96" s="44"/>
      <c r="JF96" s="44"/>
      <c r="JG96" s="44"/>
      <c r="JH96" s="44"/>
      <c r="JI96" s="44"/>
      <c r="JJ96" s="44"/>
      <c r="JK96" s="44"/>
      <c r="JL96" s="44"/>
      <c r="JM96" s="44"/>
      <c r="JN96" s="44"/>
      <c r="JO96" s="44"/>
      <c r="JP96" s="44"/>
      <c r="JQ96" s="44"/>
      <c r="JR96" s="44"/>
      <c r="JS96" s="44"/>
      <c r="JT96" s="44"/>
      <c r="JU96" s="44"/>
      <c r="JV96" s="44"/>
      <c r="JW96" s="44"/>
      <c r="JX96" s="44"/>
      <c r="JY96" s="44"/>
      <c r="JZ96" s="44"/>
      <c r="KA96" s="44"/>
      <c r="KB96" s="44"/>
      <c r="KC96" s="44"/>
      <c r="KD96" s="44"/>
      <c r="KE96" s="44"/>
      <c r="KF96" s="44"/>
      <c r="KG96" s="44"/>
      <c r="KH96" s="44"/>
      <c r="KI96" s="44"/>
      <c r="KJ96" s="44"/>
      <c r="KK96" s="44"/>
      <c r="KL96" s="44"/>
      <c r="KM96" s="44"/>
      <c r="KN96" s="44"/>
      <c r="KO96" s="44"/>
      <c r="KP96" s="44"/>
      <c r="KQ96" s="44"/>
      <c r="KR96" s="44"/>
      <c r="KS96" s="44"/>
      <c r="KT96" s="44"/>
      <c r="KU96" s="44"/>
      <c r="KV96" s="44"/>
      <c r="KW96" s="44"/>
      <c r="KX96" s="44"/>
      <c r="KY96" s="44"/>
      <c r="KZ96" s="44"/>
      <c r="LA96" s="44"/>
      <c r="LB96" s="44"/>
      <c r="LC96" s="44"/>
      <c r="LD96" s="44"/>
      <c r="LE96" s="44"/>
      <c r="LF96" s="44"/>
      <c r="LG96" s="44"/>
      <c r="LH96" s="44"/>
      <c r="LI96" s="44"/>
      <c r="LJ96" s="44"/>
      <c r="LK96" s="44"/>
      <c r="LL96" s="44"/>
      <c r="LM96" s="44"/>
      <c r="LN96" s="44"/>
      <c r="LO96" s="44"/>
      <c r="LP96" s="44"/>
      <c r="LQ96" s="44"/>
      <c r="LR96" s="44"/>
      <c r="LS96" s="44"/>
      <c r="LT96" s="44"/>
      <c r="LU96" s="44"/>
      <c r="LV96" s="44"/>
      <c r="LW96" s="44"/>
      <c r="LX96" s="44"/>
      <c r="LY96" s="44"/>
      <c r="LZ96" s="44"/>
      <c r="MA96" s="44"/>
      <c r="MB96" s="44"/>
      <c r="MC96" s="44"/>
      <c r="MD96" s="44"/>
      <c r="ME96" s="44"/>
      <c r="MF96" s="44"/>
      <c r="MG96" s="44"/>
      <c r="MH96" s="44"/>
      <c r="MI96" s="44"/>
      <c r="MJ96" s="44"/>
      <c r="MK96" s="44"/>
      <c r="ML96" s="44"/>
      <c r="MM96" s="44"/>
      <c r="MN96" s="44"/>
      <c r="MO96" s="44"/>
      <c r="MP96" s="44"/>
      <c r="MQ96" s="44"/>
      <c r="MR96" s="44"/>
      <c r="MS96" s="44"/>
      <c r="MT96" s="44"/>
      <c r="MU96" s="44"/>
      <c r="MV96" s="44"/>
      <c r="MW96" s="44"/>
      <c r="MX96" s="44"/>
      <c r="MY96" s="44"/>
      <c r="MZ96" s="44"/>
      <c r="NA96" s="44"/>
      <c r="NB96" s="44"/>
      <c r="NC96" s="44"/>
      <c r="ND96" s="44"/>
      <c r="NE96" s="44"/>
      <c r="NF96" s="44"/>
      <c r="NG96" s="44"/>
      <c r="NH96" s="44"/>
      <c r="NI96" s="44"/>
      <c r="NJ96" s="44"/>
      <c r="NK96" s="44"/>
      <c r="NL96" s="44"/>
      <c r="NM96" s="44"/>
      <c r="NN96" s="44"/>
      <c r="NO96" s="44"/>
      <c r="NP96" s="44"/>
      <c r="NQ96" s="44"/>
      <c r="NR96" s="44"/>
      <c r="NS96" s="44"/>
      <c r="NT96" s="44"/>
      <c r="NU96" s="44"/>
      <c r="NV96" s="44"/>
      <c r="NW96" s="44"/>
      <c r="NX96" s="44"/>
      <c r="NY96" s="44"/>
    </row>
    <row r="97" spans="2:389" ht="25.35" customHeight="1" x14ac:dyDescent="0.25">
      <c r="B97" s="85" t="str">
        <f t="shared" si="441"/>
        <v/>
      </c>
      <c r="C97" s="36"/>
      <c r="D97" s="86" t="str">
        <f>IFERROR(VLOOKUP(C97,Tabla_Equipos[],2,FALSE),"")</f>
        <v/>
      </c>
      <c r="E97" s="47"/>
      <c r="F97" s="32"/>
      <c r="G97" s="29"/>
      <c r="H97" s="87" t="str">
        <f>IF(G97="","",IFERROR(VLOOKUP(G97,Tabla_Frecuencias[],2,FALSE),"Otra"))</f>
        <v/>
      </c>
      <c r="I97" s="88" t="str">
        <f t="array" ref="I97">IFERROR(SUM((($S$9:$NY$9&gt;=$F97)*(MOD($S$9:$NY$9-$F97,$G97)+1)=1)*1),"")</f>
        <v/>
      </c>
      <c r="J97" s="89" t="str">
        <f t="shared" si="448"/>
        <v/>
      </c>
      <c r="K97" s="90" t="str">
        <f t="shared" si="448"/>
        <v/>
      </c>
      <c r="L97" s="91" t="str">
        <f t="shared" si="448"/>
        <v/>
      </c>
      <c r="M97" s="92" t="str">
        <f t="shared" si="444"/>
        <v/>
      </c>
      <c r="N97" s="93" t="str">
        <f t="shared" si="445"/>
        <v/>
      </c>
      <c r="O97" s="93" t="str">
        <f t="shared" si="446"/>
        <v/>
      </c>
      <c r="P97" s="94" t="str">
        <f t="array" ref="P97">IFERROR(INDEX($S$9:$NY$9,MATCH("P",S97:NY97,0)),IFERROR(INDEX($S$9:$NY$9,1,MATCH(J97+L97+1,($S$9:$NY$9&gt;=$F97)*(QUOTIENT($S$9:$NY$9-$F97,$G97)+1),0)),""))</f>
        <v/>
      </c>
      <c r="Q97" s="95" t="str">
        <f t="shared" ca="1" si="447"/>
        <v/>
      </c>
      <c r="R97" s="22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4"/>
      <c r="DQ97" s="44"/>
      <c r="DR97" s="44"/>
      <c r="DS97" s="44"/>
      <c r="DT97" s="44"/>
      <c r="DU97" s="44"/>
      <c r="DV97" s="44"/>
      <c r="DW97" s="44"/>
      <c r="DX97" s="44"/>
      <c r="DY97" s="44"/>
      <c r="DZ97" s="44"/>
      <c r="EA97" s="44"/>
      <c r="EB97" s="44"/>
      <c r="EC97" s="44"/>
      <c r="ED97" s="44"/>
      <c r="EE97" s="44"/>
      <c r="EF97" s="44"/>
      <c r="EG97" s="44"/>
      <c r="EH97" s="44"/>
      <c r="EI97" s="44"/>
      <c r="EJ97" s="44"/>
      <c r="EK97" s="44"/>
      <c r="EL97" s="44"/>
      <c r="EM97" s="44"/>
      <c r="EN97" s="44"/>
      <c r="EO97" s="44"/>
      <c r="EP97" s="44"/>
      <c r="EQ97" s="44"/>
      <c r="ER97" s="44"/>
      <c r="ES97" s="44"/>
      <c r="ET97" s="44"/>
      <c r="EU97" s="44"/>
      <c r="EV97" s="44"/>
      <c r="EW97" s="44"/>
      <c r="EX97" s="44"/>
      <c r="EY97" s="44"/>
      <c r="EZ97" s="44"/>
      <c r="FA97" s="44"/>
      <c r="FB97" s="44"/>
      <c r="FC97" s="44"/>
      <c r="FD97" s="44"/>
      <c r="FE97" s="44"/>
      <c r="FF97" s="44"/>
      <c r="FG97" s="44"/>
      <c r="FH97" s="44"/>
      <c r="FI97" s="44"/>
      <c r="FJ97" s="44"/>
      <c r="FK97" s="44"/>
      <c r="FL97" s="44"/>
      <c r="FM97" s="44"/>
      <c r="FN97" s="44"/>
      <c r="FO97" s="44"/>
      <c r="FP97" s="44"/>
      <c r="FQ97" s="44"/>
      <c r="FR97" s="44"/>
      <c r="FS97" s="44"/>
      <c r="FT97" s="44"/>
      <c r="FU97" s="44"/>
      <c r="FV97" s="44"/>
      <c r="FW97" s="44"/>
      <c r="FX97" s="44"/>
      <c r="FY97" s="44"/>
      <c r="FZ97" s="44"/>
      <c r="GA97" s="44"/>
      <c r="GB97" s="44"/>
      <c r="GC97" s="44"/>
      <c r="GD97" s="44"/>
      <c r="GE97" s="44"/>
      <c r="GF97" s="44"/>
      <c r="GG97" s="44"/>
      <c r="GH97" s="44"/>
      <c r="GI97" s="44"/>
      <c r="GJ97" s="44"/>
      <c r="GK97" s="44"/>
      <c r="GL97" s="44"/>
      <c r="GM97" s="44"/>
      <c r="GN97" s="44"/>
      <c r="GO97" s="44"/>
      <c r="GP97" s="44"/>
      <c r="GQ97" s="44"/>
      <c r="GR97" s="44"/>
      <c r="GS97" s="44"/>
      <c r="GT97" s="44"/>
      <c r="GU97" s="44"/>
      <c r="GV97" s="44"/>
      <c r="GW97" s="44"/>
      <c r="GX97" s="44"/>
      <c r="GY97" s="44"/>
      <c r="GZ97" s="44"/>
      <c r="HA97" s="44"/>
      <c r="HB97" s="44"/>
      <c r="HC97" s="44"/>
      <c r="HD97" s="44"/>
      <c r="HE97" s="44"/>
      <c r="HF97" s="44"/>
      <c r="HG97" s="44"/>
      <c r="HH97" s="44"/>
      <c r="HI97" s="44"/>
      <c r="HJ97" s="44"/>
      <c r="HK97" s="44"/>
      <c r="HL97" s="44"/>
      <c r="HM97" s="44"/>
      <c r="HN97" s="44"/>
      <c r="HO97" s="44"/>
      <c r="HP97" s="44"/>
      <c r="HQ97" s="44"/>
      <c r="HR97" s="44"/>
      <c r="HS97" s="44"/>
      <c r="HT97" s="44"/>
      <c r="HU97" s="44"/>
      <c r="HV97" s="44"/>
      <c r="HW97" s="44"/>
      <c r="HX97" s="44"/>
      <c r="HY97" s="44"/>
      <c r="HZ97" s="44"/>
      <c r="IA97" s="44"/>
      <c r="IB97" s="44"/>
      <c r="IC97" s="44"/>
      <c r="ID97" s="44"/>
      <c r="IE97" s="44"/>
      <c r="IF97" s="44"/>
      <c r="IG97" s="44"/>
      <c r="IH97" s="44"/>
      <c r="II97" s="44"/>
      <c r="IJ97" s="44"/>
      <c r="IK97" s="44"/>
      <c r="IL97" s="44"/>
      <c r="IM97" s="44"/>
      <c r="IN97" s="44"/>
      <c r="IO97" s="44"/>
      <c r="IP97" s="44"/>
      <c r="IQ97" s="44"/>
      <c r="IR97" s="44"/>
      <c r="IS97" s="44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4"/>
      <c r="JE97" s="44"/>
      <c r="JF97" s="44"/>
      <c r="JG97" s="44"/>
      <c r="JH97" s="44"/>
      <c r="JI97" s="44"/>
      <c r="JJ97" s="44"/>
      <c r="JK97" s="44"/>
      <c r="JL97" s="44"/>
      <c r="JM97" s="44"/>
      <c r="JN97" s="44"/>
      <c r="JO97" s="44"/>
      <c r="JP97" s="44"/>
      <c r="JQ97" s="44"/>
      <c r="JR97" s="44"/>
      <c r="JS97" s="44"/>
      <c r="JT97" s="44"/>
      <c r="JU97" s="44"/>
      <c r="JV97" s="44"/>
      <c r="JW97" s="44"/>
      <c r="JX97" s="44"/>
      <c r="JY97" s="44"/>
      <c r="JZ97" s="44"/>
      <c r="KA97" s="44"/>
      <c r="KB97" s="44"/>
      <c r="KC97" s="44"/>
      <c r="KD97" s="44"/>
      <c r="KE97" s="44"/>
      <c r="KF97" s="44"/>
      <c r="KG97" s="44"/>
      <c r="KH97" s="44"/>
      <c r="KI97" s="44"/>
      <c r="KJ97" s="44"/>
      <c r="KK97" s="44"/>
      <c r="KL97" s="44"/>
      <c r="KM97" s="44"/>
      <c r="KN97" s="44"/>
      <c r="KO97" s="44"/>
      <c r="KP97" s="44"/>
      <c r="KQ97" s="44"/>
      <c r="KR97" s="44"/>
      <c r="KS97" s="44"/>
      <c r="KT97" s="44"/>
      <c r="KU97" s="44"/>
      <c r="KV97" s="44"/>
      <c r="KW97" s="44"/>
      <c r="KX97" s="44"/>
      <c r="KY97" s="44"/>
      <c r="KZ97" s="44"/>
      <c r="LA97" s="44"/>
      <c r="LB97" s="44"/>
      <c r="LC97" s="44"/>
      <c r="LD97" s="44"/>
      <c r="LE97" s="44"/>
      <c r="LF97" s="44"/>
      <c r="LG97" s="44"/>
      <c r="LH97" s="44"/>
      <c r="LI97" s="44"/>
      <c r="LJ97" s="44"/>
      <c r="LK97" s="44"/>
      <c r="LL97" s="44"/>
      <c r="LM97" s="44"/>
      <c r="LN97" s="44"/>
      <c r="LO97" s="44"/>
      <c r="LP97" s="44"/>
      <c r="LQ97" s="44"/>
      <c r="LR97" s="44"/>
      <c r="LS97" s="44"/>
      <c r="LT97" s="44"/>
      <c r="LU97" s="44"/>
      <c r="LV97" s="44"/>
      <c r="LW97" s="44"/>
      <c r="LX97" s="44"/>
      <c r="LY97" s="44"/>
      <c r="LZ97" s="44"/>
      <c r="MA97" s="44"/>
      <c r="MB97" s="44"/>
      <c r="MC97" s="44"/>
      <c r="MD97" s="44"/>
      <c r="ME97" s="44"/>
      <c r="MF97" s="44"/>
      <c r="MG97" s="44"/>
      <c r="MH97" s="44"/>
      <c r="MI97" s="44"/>
      <c r="MJ97" s="44"/>
      <c r="MK97" s="44"/>
      <c r="ML97" s="44"/>
      <c r="MM97" s="44"/>
      <c r="MN97" s="44"/>
      <c r="MO97" s="44"/>
      <c r="MP97" s="44"/>
      <c r="MQ97" s="44"/>
      <c r="MR97" s="44"/>
      <c r="MS97" s="44"/>
      <c r="MT97" s="44"/>
      <c r="MU97" s="44"/>
      <c r="MV97" s="44"/>
      <c r="MW97" s="44"/>
      <c r="MX97" s="44"/>
      <c r="MY97" s="44"/>
      <c r="MZ97" s="44"/>
      <c r="NA97" s="44"/>
      <c r="NB97" s="44"/>
      <c r="NC97" s="44"/>
      <c r="ND97" s="44"/>
      <c r="NE97" s="44"/>
      <c r="NF97" s="44"/>
      <c r="NG97" s="44"/>
      <c r="NH97" s="44"/>
      <c r="NI97" s="44"/>
      <c r="NJ97" s="44"/>
      <c r="NK97" s="44"/>
      <c r="NL97" s="44"/>
      <c r="NM97" s="44"/>
      <c r="NN97" s="44"/>
      <c r="NO97" s="44"/>
      <c r="NP97" s="44"/>
      <c r="NQ97" s="44"/>
      <c r="NR97" s="44"/>
      <c r="NS97" s="44"/>
      <c r="NT97" s="44"/>
      <c r="NU97" s="44"/>
      <c r="NV97" s="44"/>
      <c r="NW97" s="44"/>
      <c r="NX97" s="44"/>
      <c r="NY97" s="44"/>
    </row>
    <row r="98" spans="2:389" ht="25.35" customHeight="1" x14ac:dyDescent="0.25">
      <c r="B98" s="85" t="str">
        <f t="shared" si="441"/>
        <v/>
      </c>
      <c r="C98" s="36"/>
      <c r="D98" s="86" t="str">
        <f>IFERROR(VLOOKUP(C98,Tabla_Equipos[],2,FALSE),"")</f>
        <v/>
      </c>
      <c r="E98" s="47"/>
      <c r="F98" s="32"/>
      <c r="G98" s="29"/>
      <c r="H98" s="87" t="str">
        <f>IF(G98="","",IFERROR(VLOOKUP(G98,Tabla_Frecuencias[],2,FALSE),"Otra"))</f>
        <v/>
      </c>
      <c r="I98" s="88" t="str">
        <f t="array" ref="I98">IFERROR(SUM((($S$9:$NY$9&gt;=$F98)*(MOD($S$9:$NY$9-$F98,$G98)+1)=1)*1),"")</f>
        <v/>
      </c>
      <c r="J98" s="89" t="str">
        <f t="shared" si="448"/>
        <v/>
      </c>
      <c r="K98" s="90" t="str">
        <f t="shared" si="448"/>
        <v/>
      </c>
      <c r="L98" s="91" t="str">
        <f t="shared" si="448"/>
        <v/>
      </c>
      <c r="M98" s="92" t="str">
        <f t="shared" si="444"/>
        <v/>
      </c>
      <c r="N98" s="93" t="str">
        <f t="shared" si="445"/>
        <v/>
      </c>
      <c r="O98" s="93" t="str">
        <f t="shared" si="446"/>
        <v/>
      </c>
      <c r="P98" s="94" t="str">
        <f t="array" ref="P98">IFERROR(INDEX($S$9:$NY$9,MATCH("P",S98:NY98,0)),IFERROR(INDEX($S$9:$NY$9,1,MATCH(J98+L98+1,($S$9:$NY$9&gt;=$F98)*(QUOTIENT($S$9:$NY$9-$F98,$G98)+1),0)),""))</f>
        <v/>
      </c>
      <c r="Q98" s="95" t="str">
        <f t="shared" ca="1" si="447"/>
        <v/>
      </c>
      <c r="R98" s="22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  <c r="CK98" s="44"/>
      <c r="CL98" s="44"/>
      <c r="CM98" s="44"/>
      <c r="CN98" s="44"/>
      <c r="CO98" s="44"/>
      <c r="CP98" s="44"/>
      <c r="CQ98" s="44"/>
      <c r="CR98" s="44"/>
      <c r="CS98" s="44"/>
      <c r="CT98" s="44"/>
      <c r="CU98" s="44"/>
      <c r="CV98" s="44"/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4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4"/>
      <c r="EN98" s="44"/>
      <c r="EO98" s="44"/>
      <c r="EP98" s="44"/>
      <c r="EQ98" s="44"/>
      <c r="ER98" s="44"/>
      <c r="ES98" s="44"/>
      <c r="ET98" s="44"/>
      <c r="EU98" s="44"/>
      <c r="EV98" s="44"/>
      <c r="EW98" s="44"/>
      <c r="EX98" s="44"/>
      <c r="EY98" s="44"/>
      <c r="EZ98" s="44"/>
      <c r="FA98" s="44"/>
      <c r="FB98" s="44"/>
      <c r="FC98" s="44"/>
      <c r="FD98" s="44"/>
      <c r="FE98" s="44"/>
      <c r="FF98" s="44"/>
      <c r="FG98" s="44"/>
      <c r="FH98" s="44"/>
      <c r="FI98" s="44"/>
      <c r="FJ98" s="44"/>
      <c r="FK98" s="44"/>
      <c r="FL98" s="44"/>
      <c r="FM98" s="44"/>
      <c r="FN98" s="44"/>
      <c r="FO98" s="44"/>
      <c r="FP98" s="44"/>
      <c r="FQ98" s="44"/>
      <c r="FR98" s="44"/>
      <c r="FS98" s="44"/>
      <c r="FT98" s="44"/>
      <c r="FU98" s="44"/>
      <c r="FV98" s="44"/>
      <c r="FW98" s="44"/>
      <c r="FX98" s="44"/>
      <c r="FY98" s="44"/>
      <c r="FZ98" s="44"/>
      <c r="GA98" s="44"/>
      <c r="GB98" s="44"/>
      <c r="GC98" s="44"/>
      <c r="GD98" s="44"/>
      <c r="GE98" s="44"/>
      <c r="GF98" s="44"/>
      <c r="GG98" s="44"/>
      <c r="GH98" s="44"/>
      <c r="GI98" s="44"/>
      <c r="GJ98" s="44"/>
      <c r="GK98" s="44"/>
      <c r="GL98" s="44"/>
      <c r="GM98" s="44"/>
      <c r="GN98" s="44"/>
      <c r="GO98" s="44"/>
      <c r="GP98" s="44"/>
      <c r="GQ98" s="44"/>
      <c r="GR98" s="44"/>
      <c r="GS98" s="44"/>
      <c r="GT98" s="44"/>
      <c r="GU98" s="44"/>
      <c r="GV98" s="44"/>
      <c r="GW98" s="44"/>
      <c r="GX98" s="44"/>
      <c r="GY98" s="44"/>
      <c r="GZ98" s="44"/>
      <c r="HA98" s="44"/>
      <c r="HB98" s="44"/>
      <c r="HC98" s="44"/>
      <c r="HD98" s="44"/>
      <c r="HE98" s="44"/>
      <c r="HF98" s="44"/>
      <c r="HG98" s="44"/>
      <c r="HH98" s="44"/>
      <c r="HI98" s="44"/>
      <c r="HJ98" s="44"/>
      <c r="HK98" s="44"/>
      <c r="HL98" s="44"/>
      <c r="HM98" s="44"/>
      <c r="HN98" s="44"/>
      <c r="HO98" s="44"/>
      <c r="HP98" s="44"/>
      <c r="HQ98" s="44"/>
      <c r="HR98" s="44"/>
      <c r="HS98" s="44"/>
      <c r="HT98" s="44"/>
      <c r="HU98" s="44"/>
      <c r="HV98" s="44"/>
      <c r="HW98" s="44"/>
      <c r="HX98" s="44"/>
      <c r="HY98" s="44"/>
      <c r="HZ98" s="44"/>
      <c r="IA98" s="44"/>
      <c r="IB98" s="44"/>
      <c r="IC98" s="44"/>
      <c r="ID98" s="44"/>
      <c r="IE98" s="44"/>
      <c r="IF98" s="44"/>
      <c r="IG98" s="44"/>
      <c r="IH98" s="44"/>
      <c r="II98" s="44"/>
      <c r="IJ98" s="44"/>
      <c r="IK98" s="44"/>
      <c r="IL98" s="44"/>
      <c r="IM98" s="44"/>
      <c r="IN98" s="44"/>
      <c r="IO98" s="44"/>
      <c r="IP98" s="44"/>
      <c r="IQ98" s="44"/>
      <c r="IR98" s="44"/>
      <c r="IS98" s="44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4"/>
      <c r="JE98" s="44"/>
      <c r="JF98" s="44"/>
      <c r="JG98" s="44"/>
      <c r="JH98" s="44"/>
      <c r="JI98" s="44"/>
      <c r="JJ98" s="44"/>
      <c r="JK98" s="44"/>
      <c r="JL98" s="44"/>
      <c r="JM98" s="44"/>
      <c r="JN98" s="44"/>
      <c r="JO98" s="44"/>
      <c r="JP98" s="44"/>
      <c r="JQ98" s="44"/>
      <c r="JR98" s="44"/>
      <c r="JS98" s="44"/>
      <c r="JT98" s="44"/>
      <c r="JU98" s="44"/>
      <c r="JV98" s="44"/>
      <c r="JW98" s="44"/>
      <c r="JX98" s="44"/>
      <c r="JY98" s="44"/>
      <c r="JZ98" s="44"/>
      <c r="KA98" s="44"/>
      <c r="KB98" s="44"/>
      <c r="KC98" s="44"/>
      <c r="KD98" s="44"/>
      <c r="KE98" s="44"/>
      <c r="KF98" s="44"/>
      <c r="KG98" s="44"/>
      <c r="KH98" s="44"/>
      <c r="KI98" s="44"/>
      <c r="KJ98" s="44"/>
      <c r="KK98" s="44"/>
      <c r="KL98" s="44"/>
      <c r="KM98" s="44"/>
      <c r="KN98" s="44"/>
      <c r="KO98" s="44"/>
      <c r="KP98" s="44"/>
      <c r="KQ98" s="44"/>
      <c r="KR98" s="44"/>
      <c r="KS98" s="44"/>
      <c r="KT98" s="44"/>
      <c r="KU98" s="44"/>
      <c r="KV98" s="44"/>
      <c r="KW98" s="44"/>
      <c r="KX98" s="44"/>
      <c r="KY98" s="44"/>
      <c r="KZ98" s="44"/>
      <c r="LA98" s="44"/>
      <c r="LB98" s="44"/>
      <c r="LC98" s="44"/>
      <c r="LD98" s="44"/>
      <c r="LE98" s="44"/>
      <c r="LF98" s="44"/>
      <c r="LG98" s="44"/>
      <c r="LH98" s="44"/>
      <c r="LI98" s="44"/>
      <c r="LJ98" s="44"/>
      <c r="LK98" s="44"/>
      <c r="LL98" s="44"/>
      <c r="LM98" s="44"/>
      <c r="LN98" s="44"/>
      <c r="LO98" s="44"/>
      <c r="LP98" s="44"/>
      <c r="LQ98" s="44"/>
      <c r="LR98" s="44"/>
      <c r="LS98" s="44"/>
      <c r="LT98" s="44"/>
      <c r="LU98" s="44"/>
      <c r="LV98" s="44"/>
      <c r="LW98" s="44"/>
      <c r="LX98" s="44"/>
      <c r="LY98" s="44"/>
      <c r="LZ98" s="44"/>
      <c r="MA98" s="44"/>
      <c r="MB98" s="44"/>
      <c r="MC98" s="44"/>
      <c r="MD98" s="44"/>
      <c r="ME98" s="44"/>
      <c r="MF98" s="44"/>
      <c r="MG98" s="44"/>
      <c r="MH98" s="44"/>
      <c r="MI98" s="44"/>
      <c r="MJ98" s="44"/>
      <c r="MK98" s="44"/>
      <c r="ML98" s="44"/>
      <c r="MM98" s="44"/>
      <c r="MN98" s="44"/>
      <c r="MO98" s="44"/>
      <c r="MP98" s="44"/>
      <c r="MQ98" s="44"/>
      <c r="MR98" s="44"/>
      <c r="MS98" s="44"/>
      <c r="MT98" s="44"/>
      <c r="MU98" s="44"/>
      <c r="MV98" s="44"/>
      <c r="MW98" s="44"/>
      <c r="MX98" s="44"/>
      <c r="MY98" s="44"/>
      <c r="MZ98" s="44"/>
      <c r="NA98" s="44"/>
      <c r="NB98" s="44"/>
      <c r="NC98" s="44"/>
      <c r="ND98" s="44"/>
      <c r="NE98" s="44"/>
      <c r="NF98" s="44"/>
      <c r="NG98" s="44"/>
      <c r="NH98" s="44"/>
      <c r="NI98" s="44"/>
      <c r="NJ98" s="44"/>
      <c r="NK98" s="44"/>
      <c r="NL98" s="44"/>
      <c r="NM98" s="44"/>
      <c r="NN98" s="44"/>
      <c r="NO98" s="44"/>
      <c r="NP98" s="44"/>
      <c r="NQ98" s="44"/>
      <c r="NR98" s="44"/>
      <c r="NS98" s="44"/>
      <c r="NT98" s="44"/>
      <c r="NU98" s="44"/>
      <c r="NV98" s="44"/>
      <c r="NW98" s="44"/>
      <c r="NX98" s="44"/>
      <c r="NY98" s="44"/>
    </row>
    <row r="99" spans="2:389" ht="25.35" customHeight="1" x14ac:dyDescent="0.25">
      <c r="B99" s="85" t="str">
        <f t="shared" si="441"/>
        <v/>
      </c>
      <c r="C99" s="36"/>
      <c r="D99" s="86" t="str">
        <f>IFERROR(VLOOKUP(C99,Tabla_Equipos[],2,FALSE),"")</f>
        <v/>
      </c>
      <c r="E99" s="47"/>
      <c r="F99" s="32"/>
      <c r="G99" s="29"/>
      <c r="H99" s="87" t="str">
        <f>IF(G99="","",IFERROR(VLOOKUP(G99,Tabla_Frecuencias[],2,FALSE),"Otra"))</f>
        <v/>
      </c>
      <c r="I99" s="88" t="str">
        <f t="array" ref="I99">IFERROR(SUM((($S$9:$NY$9&gt;=$F99)*(MOD($S$9:$NY$9-$F99,$G99)+1)=1)*1),"")</f>
        <v/>
      </c>
      <c r="J99" s="89" t="str">
        <f t="shared" si="448"/>
        <v/>
      </c>
      <c r="K99" s="90" t="str">
        <f t="shared" si="448"/>
        <v/>
      </c>
      <c r="L99" s="91" t="str">
        <f t="shared" si="448"/>
        <v/>
      </c>
      <c r="M99" s="92" t="str">
        <f t="shared" si="444"/>
        <v/>
      </c>
      <c r="N99" s="93" t="str">
        <f t="shared" si="445"/>
        <v/>
      </c>
      <c r="O99" s="93" t="str">
        <f t="shared" si="446"/>
        <v/>
      </c>
      <c r="P99" s="94" t="str">
        <f t="array" ref="P99">IFERROR(INDEX($S$9:$NY$9,MATCH("P",S99:NY99,0)),IFERROR(INDEX($S$9:$NY$9,1,MATCH(J99+L99+1,($S$9:$NY$9&gt;=$F99)*(QUOTIENT($S$9:$NY$9-$F99,$G99)+1),0)),""))</f>
        <v/>
      </c>
      <c r="Q99" s="95" t="str">
        <f t="shared" ca="1" si="447"/>
        <v/>
      </c>
      <c r="R99" s="22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44"/>
      <c r="DZ99" s="44"/>
      <c r="EA99" s="44"/>
      <c r="EB99" s="44"/>
      <c r="EC99" s="44"/>
      <c r="ED99" s="44"/>
      <c r="EE99" s="44"/>
      <c r="EF99" s="44"/>
      <c r="EG99" s="44"/>
      <c r="EH99" s="44"/>
      <c r="EI99" s="44"/>
      <c r="EJ99" s="44"/>
      <c r="EK99" s="44"/>
      <c r="EL99" s="44"/>
      <c r="EM99" s="44"/>
      <c r="EN99" s="44"/>
      <c r="EO99" s="44"/>
      <c r="EP99" s="44"/>
      <c r="EQ99" s="44"/>
      <c r="ER99" s="44"/>
      <c r="ES99" s="44"/>
      <c r="ET99" s="44"/>
      <c r="EU99" s="44"/>
      <c r="EV99" s="44"/>
      <c r="EW99" s="44"/>
      <c r="EX99" s="44"/>
      <c r="EY99" s="44"/>
      <c r="EZ99" s="44"/>
      <c r="FA99" s="44"/>
      <c r="FB99" s="44"/>
      <c r="FC99" s="44"/>
      <c r="FD99" s="44"/>
      <c r="FE99" s="44"/>
      <c r="FF99" s="44"/>
      <c r="FG99" s="44"/>
      <c r="FH99" s="44"/>
      <c r="FI99" s="44"/>
      <c r="FJ99" s="44"/>
      <c r="FK99" s="44"/>
      <c r="FL99" s="44"/>
      <c r="FM99" s="44"/>
      <c r="FN99" s="44"/>
      <c r="FO99" s="44"/>
      <c r="FP99" s="44"/>
      <c r="FQ99" s="44"/>
      <c r="FR99" s="44"/>
      <c r="FS99" s="44"/>
      <c r="FT99" s="44"/>
      <c r="FU99" s="44"/>
      <c r="FV99" s="44"/>
      <c r="FW99" s="44"/>
      <c r="FX99" s="44"/>
      <c r="FY99" s="44"/>
      <c r="FZ99" s="44"/>
      <c r="GA99" s="44"/>
      <c r="GB99" s="44"/>
      <c r="GC99" s="44"/>
      <c r="GD99" s="44"/>
      <c r="GE99" s="44"/>
      <c r="GF99" s="44"/>
      <c r="GG99" s="44"/>
      <c r="GH99" s="44"/>
      <c r="GI99" s="44"/>
      <c r="GJ99" s="44"/>
      <c r="GK99" s="44"/>
      <c r="GL99" s="44"/>
      <c r="GM99" s="44"/>
      <c r="GN99" s="44"/>
      <c r="GO99" s="44"/>
      <c r="GP99" s="44"/>
      <c r="GQ99" s="44"/>
      <c r="GR99" s="44"/>
      <c r="GS99" s="44"/>
      <c r="GT99" s="44"/>
      <c r="GU99" s="44"/>
      <c r="GV99" s="44"/>
      <c r="GW99" s="44"/>
      <c r="GX99" s="44"/>
      <c r="GY99" s="44"/>
      <c r="GZ99" s="44"/>
      <c r="HA99" s="44"/>
      <c r="HB99" s="44"/>
      <c r="HC99" s="44"/>
      <c r="HD99" s="44"/>
      <c r="HE99" s="44"/>
      <c r="HF99" s="44"/>
      <c r="HG99" s="44"/>
      <c r="HH99" s="44"/>
      <c r="HI99" s="44"/>
      <c r="HJ99" s="44"/>
      <c r="HK99" s="44"/>
      <c r="HL99" s="44"/>
      <c r="HM99" s="44"/>
      <c r="HN99" s="44"/>
      <c r="HO99" s="44"/>
      <c r="HP99" s="44"/>
      <c r="HQ99" s="44"/>
      <c r="HR99" s="44"/>
      <c r="HS99" s="44"/>
      <c r="HT99" s="44"/>
      <c r="HU99" s="44"/>
      <c r="HV99" s="44"/>
      <c r="HW99" s="44"/>
      <c r="HX99" s="44"/>
      <c r="HY99" s="44"/>
      <c r="HZ99" s="44"/>
      <c r="IA99" s="44"/>
      <c r="IB99" s="44"/>
      <c r="IC99" s="44"/>
      <c r="ID99" s="44"/>
      <c r="IE99" s="44"/>
      <c r="IF99" s="44"/>
      <c r="IG99" s="44"/>
      <c r="IH99" s="44"/>
      <c r="II99" s="44"/>
      <c r="IJ99" s="44"/>
      <c r="IK99" s="44"/>
      <c r="IL99" s="44"/>
      <c r="IM99" s="44"/>
      <c r="IN99" s="44"/>
      <c r="IO99" s="44"/>
      <c r="IP99" s="44"/>
      <c r="IQ99" s="44"/>
      <c r="IR99" s="44"/>
      <c r="IS99" s="44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4"/>
      <c r="JE99" s="44"/>
      <c r="JF99" s="44"/>
      <c r="JG99" s="44"/>
      <c r="JH99" s="44"/>
      <c r="JI99" s="44"/>
      <c r="JJ99" s="44"/>
      <c r="JK99" s="44"/>
      <c r="JL99" s="44"/>
      <c r="JM99" s="44"/>
      <c r="JN99" s="44"/>
      <c r="JO99" s="44"/>
      <c r="JP99" s="44"/>
      <c r="JQ99" s="44"/>
      <c r="JR99" s="44"/>
      <c r="JS99" s="44"/>
      <c r="JT99" s="44"/>
      <c r="JU99" s="44"/>
      <c r="JV99" s="44"/>
      <c r="JW99" s="44"/>
      <c r="JX99" s="44"/>
      <c r="JY99" s="44"/>
      <c r="JZ99" s="44"/>
      <c r="KA99" s="44"/>
      <c r="KB99" s="44"/>
      <c r="KC99" s="44"/>
      <c r="KD99" s="44"/>
      <c r="KE99" s="44"/>
      <c r="KF99" s="44"/>
      <c r="KG99" s="44"/>
      <c r="KH99" s="44"/>
      <c r="KI99" s="44"/>
      <c r="KJ99" s="44"/>
      <c r="KK99" s="44"/>
      <c r="KL99" s="44"/>
      <c r="KM99" s="44"/>
      <c r="KN99" s="44"/>
      <c r="KO99" s="44"/>
      <c r="KP99" s="44"/>
      <c r="KQ99" s="44"/>
      <c r="KR99" s="44"/>
      <c r="KS99" s="44"/>
      <c r="KT99" s="44"/>
      <c r="KU99" s="44"/>
      <c r="KV99" s="44"/>
      <c r="KW99" s="44"/>
      <c r="KX99" s="44"/>
      <c r="KY99" s="44"/>
      <c r="KZ99" s="44"/>
      <c r="LA99" s="44"/>
      <c r="LB99" s="44"/>
      <c r="LC99" s="44"/>
      <c r="LD99" s="44"/>
      <c r="LE99" s="44"/>
      <c r="LF99" s="44"/>
      <c r="LG99" s="44"/>
      <c r="LH99" s="44"/>
      <c r="LI99" s="44"/>
      <c r="LJ99" s="44"/>
      <c r="LK99" s="44"/>
      <c r="LL99" s="44"/>
      <c r="LM99" s="44"/>
      <c r="LN99" s="44"/>
      <c r="LO99" s="44"/>
      <c r="LP99" s="44"/>
      <c r="LQ99" s="44"/>
      <c r="LR99" s="44"/>
      <c r="LS99" s="44"/>
      <c r="LT99" s="44"/>
      <c r="LU99" s="44"/>
      <c r="LV99" s="44"/>
      <c r="LW99" s="44"/>
      <c r="LX99" s="44"/>
      <c r="LY99" s="44"/>
      <c r="LZ99" s="44"/>
      <c r="MA99" s="44"/>
      <c r="MB99" s="44"/>
      <c r="MC99" s="44"/>
      <c r="MD99" s="44"/>
      <c r="ME99" s="44"/>
      <c r="MF99" s="44"/>
      <c r="MG99" s="44"/>
      <c r="MH99" s="44"/>
      <c r="MI99" s="44"/>
      <c r="MJ99" s="44"/>
      <c r="MK99" s="44"/>
      <c r="ML99" s="44"/>
      <c r="MM99" s="44"/>
      <c r="MN99" s="44"/>
      <c r="MO99" s="44"/>
      <c r="MP99" s="44"/>
      <c r="MQ99" s="44"/>
      <c r="MR99" s="44"/>
      <c r="MS99" s="44"/>
      <c r="MT99" s="44"/>
      <c r="MU99" s="44"/>
      <c r="MV99" s="44"/>
      <c r="MW99" s="44"/>
      <c r="MX99" s="44"/>
      <c r="MY99" s="44"/>
      <c r="MZ99" s="44"/>
      <c r="NA99" s="44"/>
      <c r="NB99" s="44"/>
      <c r="NC99" s="44"/>
      <c r="ND99" s="44"/>
      <c r="NE99" s="44"/>
      <c r="NF99" s="44"/>
      <c r="NG99" s="44"/>
      <c r="NH99" s="44"/>
      <c r="NI99" s="44"/>
      <c r="NJ99" s="44"/>
      <c r="NK99" s="44"/>
      <c r="NL99" s="44"/>
      <c r="NM99" s="44"/>
      <c r="NN99" s="44"/>
      <c r="NO99" s="44"/>
      <c r="NP99" s="44"/>
      <c r="NQ99" s="44"/>
      <c r="NR99" s="44"/>
      <c r="NS99" s="44"/>
      <c r="NT99" s="44"/>
      <c r="NU99" s="44"/>
      <c r="NV99" s="44"/>
      <c r="NW99" s="44"/>
      <c r="NX99" s="44"/>
      <c r="NY99" s="44"/>
    </row>
    <row r="100" spans="2:389" ht="25.35" customHeight="1" x14ac:dyDescent="0.25">
      <c r="B100" s="85" t="str">
        <f t="shared" si="441"/>
        <v/>
      </c>
      <c r="C100" s="36"/>
      <c r="D100" s="86" t="str">
        <f>IFERROR(VLOOKUP(C100,Tabla_Equipos[],2,FALSE),"")</f>
        <v/>
      </c>
      <c r="E100" s="47"/>
      <c r="F100" s="32"/>
      <c r="G100" s="29"/>
      <c r="H100" s="87" t="str">
        <f>IF(G100="","",IFERROR(VLOOKUP(G100,Tabla_Frecuencias[],2,FALSE),"Otra"))</f>
        <v/>
      </c>
      <c r="I100" s="88" t="str">
        <f t="array" ref="I100">IFERROR(SUM((($S$9:$NY$9&gt;=$F100)*(MOD($S$9:$NY$9-$F100,$G100)+1)=1)*1),"")</f>
        <v/>
      </c>
      <c r="J100" s="89" t="str">
        <f t="shared" si="448"/>
        <v/>
      </c>
      <c r="K100" s="90" t="str">
        <f t="shared" si="448"/>
        <v/>
      </c>
      <c r="L100" s="91" t="str">
        <f t="shared" si="448"/>
        <v/>
      </c>
      <c r="M100" s="92" t="str">
        <f t="shared" si="444"/>
        <v/>
      </c>
      <c r="N100" s="93" t="str">
        <f t="shared" si="445"/>
        <v/>
      </c>
      <c r="O100" s="93" t="str">
        <f t="shared" si="446"/>
        <v/>
      </c>
      <c r="P100" s="94" t="str">
        <f t="array" ref="P100">IFERROR(INDEX($S$9:$NY$9,MATCH("P",S100:NY100,0)),IFERROR(INDEX($S$9:$NY$9,1,MATCH(J100+L100+1,($S$9:$NY$9&gt;=$F100)*(QUOTIENT($S$9:$NY$9-$F100,$G100)+1),0)),""))</f>
        <v/>
      </c>
      <c r="Q100" s="95" t="str">
        <f t="shared" ca="1" si="447"/>
        <v/>
      </c>
      <c r="R100" s="22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4"/>
      <c r="EN100" s="44"/>
      <c r="EO100" s="44"/>
      <c r="EP100" s="44"/>
      <c r="EQ100" s="44"/>
      <c r="ER100" s="44"/>
      <c r="ES100" s="44"/>
      <c r="ET100" s="44"/>
      <c r="EU100" s="44"/>
      <c r="EV100" s="44"/>
      <c r="EW100" s="44"/>
      <c r="EX100" s="44"/>
      <c r="EY100" s="44"/>
      <c r="EZ100" s="44"/>
      <c r="FA100" s="44"/>
      <c r="FB100" s="44"/>
      <c r="FC100" s="44"/>
      <c r="FD100" s="44"/>
      <c r="FE100" s="44"/>
      <c r="FF100" s="44"/>
      <c r="FG100" s="44"/>
      <c r="FH100" s="44"/>
      <c r="FI100" s="44"/>
      <c r="FJ100" s="44"/>
      <c r="FK100" s="44"/>
      <c r="FL100" s="44"/>
      <c r="FM100" s="44"/>
      <c r="FN100" s="44"/>
      <c r="FO100" s="44"/>
      <c r="FP100" s="44"/>
      <c r="FQ100" s="44"/>
      <c r="FR100" s="44"/>
      <c r="FS100" s="44"/>
      <c r="FT100" s="44"/>
      <c r="FU100" s="44"/>
      <c r="FV100" s="44"/>
      <c r="FW100" s="44"/>
      <c r="FX100" s="44"/>
      <c r="FY100" s="44"/>
      <c r="FZ100" s="44"/>
      <c r="GA100" s="44"/>
      <c r="GB100" s="44"/>
      <c r="GC100" s="44"/>
      <c r="GD100" s="44"/>
      <c r="GE100" s="44"/>
      <c r="GF100" s="44"/>
      <c r="GG100" s="44"/>
      <c r="GH100" s="44"/>
      <c r="GI100" s="44"/>
      <c r="GJ100" s="44"/>
      <c r="GK100" s="44"/>
      <c r="GL100" s="44"/>
      <c r="GM100" s="44"/>
      <c r="GN100" s="44"/>
      <c r="GO100" s="44"/>
      <c r="GP100" s="44"/>
      <c r="GQ100" s="44"/>
      <c r="GR100" s="44"/>
      <c r="GS100" s="44"/>
      <c r="GT100" s="44"/>
      <c r="GU100" s="44"/>
      <c r="GV100" s="44"/>
      <c r="GW100" s="44"/>
      <c r="GX100" s="44"/>
      <c r="GY100" s="44"/>
      <c r="GZ100" s="44"/>
      <c r="HA100" s="44"/>
      <c r="HB100" s="44"/>
      <c r="HC100" s="44"/>
      <c r="HD100" s="44"/>
      <c r="HE100" s="44"/>
      <c r="HF100" s="44"/>
      <c r="HG100" s="44"/>
      <c r="HH100" s="44"/>
      <c r="HI100" s="44"/>
      <c r="HJ100" s="44"/>
      <c r="HK100" s="44"/>
      <c r="HL100" s="44"/>
      <c r="HM100" s="44"/>
      <c r="HN100" s="44"/>
      <c r="HO100" s="44"/>
      <c r="HP100" s="44"/>
      <c r="HQ100" s="44"/>
      <c r="HR100" s="44"/>
      <c r="HS100" s="44"/>
      <c r="HT100" s="44"/>
      <c r="HU100" s="44"/>
      <c r="HV100" s="44"/>
      <c r="HW100" s="44"/>
      <c r="HX100" s="44"/>
      <c r="HY100" s="44"/>
      <c r="HZ100" s="44"/>
      <c r="IA100" s="44"/>
      <c r="IB100" s="44"/>
      <c r="IC100" s="44"/>
      <c r="ID100" s="44"/>
      <c r="IE100" s="44"/>
      <c r="IF100" s="44"/>
      <c r="IG100" s="44"/>
      <c r="IH100" s="44"/>
      <c r="II100" s="44"/>
      <c r="IJ100" s="44"/>
      <c r="IK100" s="44"/>
      <c r="IL100" s="44"/>
      <c r="IM100" s="44"/>
      <c r="IN100" s="44"/>
      <c r="IO100" s="44"/>
      <c r="IP100" s="44"/>
      <c r="IQ100" s="44"/>
      <c r="IR100" s="44"/>
      <c r="IS100" s="44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4"/>
      <c r="JE100" s="44"/>
      <c r="JF100" s="44"/>
      <c r="JG100" s="44"/>
      <c r="JH100" s="44"/>
      <c r="JI100" s="44"/>
      <c r="JJ100" s="44"/>
      <c r="JK100" s="44"/>
      <c r="JL100" s="44"/>
      <c r="JM100" s="44"/>
      <c r="JN100" s="44"/>
      <c r="JO100" s="44"/>
      <c r="JP100" s="44"/>
      <c r="JQ100" s="44"/>
      <c r="JR100" s="44"/>
      <c r="JS100" s="44"/>
      <c r="JT100" s="44"/>
      <c r="JU100" s="44"/>
      <c r="JV100" s="44"/>
      <c r="JW100" s="44"/>
      <c r="JX100" s="44"/>
      <c r="JY100" s="44"/>
      <c r="JZ100" s="44"/>
      <c r="KA100" s="44"/>
      <c r="KB100" s="44"/>
      <c r="KC100" s="44"/>
      <c r="KD100" s="44"/>
      <c r="KE100" s="44"/>
      <c r="KF100" s="44"/>
      <c r="KG100" s="44"/>
      <c r="KH100" s="44"/>
      <c r="KI100" s="44"/>
      <c r="KJ100" s="44"/>
      <c r="KK100" s="44"/>
      <c r="KL100" s="44"/>
      <c r="KM100" s="44"/>
      <c r="KN100" s="44"/>
      <c r="KO100" s="44"/>
      <c r="KP100" s="44"/>
      <c r="KQ100" s="44"/>
      <c r="KR100" s="44"/>
      <c r="KS100" s="44"/>
      <c r="KT100" s="44"/>
      <c r="KU100" s="44"/>
      <c r="KV100" s="44"/>
      <c r="KW100" s="44"/>
      <c r="KX100" s="44"/>
      <c r="KY100" s="44"/>
      <c r="KZ100" s="44"/>
      <c r="LA100" s="44"/>
      <c r="LB100" s="44"/>
      <c r="LC100" s="44"/>
      <c r="LD100" s="44"/>
      <c r="LE100" s="44"/>
      <c r="LF100" s="44"/>
      <c r="LG100" s="44"/>
      <c r="LH100" s="44"/>
      <c r="LI100" s="44"/>
      <c r="LJ100" s="44"/>
      <c r="LK100" s="44"/>
      <c r="LL100" s="44"/>
      <c r="LM100" s="44"/>
      <c r="LN100" s="44"/>
      <c r="LO100" s="44"/>
      <c r="LP100" s="44"/>
      <c r="LQ100" s="44"/>
      <c r="LR100" s="44"/>
      <c r="LS100" s="44"/>
      <c r="LT100" s="44"/>
      <c r="LU100" s="44"/>
      <c r="LV100" s="44"/>
      <c r="LW100" s="44"/>
      <c r="LX100" s="44"/>
      <c r="LY100" s="44"/>
      <c r="LZ100" s="44"/>
      <c r="MA100" s="44"/>
      <c r="MB100" s="44"/>
      <c r="MC100" s="44"/>
      <c r="MD100" s="44"/>
      <c r="ME100" s="44"/>
      <c r="MF100" s="44"/>
      <c r="MG100" s="44"/>
      <c r="MH100" s="44"/>
      <c r="MI100" s="44"/>
      <c r="MJ100" s="44"/>
      <c r="MK100" s="44"/>
      <c r="ML100" s="44"/>
      <c r="MM100" s="44"/>
      <c r="MN100" s="44"/>
      <c r="MO100" s="44"/>
      <c r="MP100" s="44"/>
      <c r="MQ100" s="44"/>
      <c r="MR100" s="44"/>
      <c r="MS100" s="44"/>
      <c r="MT100" s="44"/>
      <c r="MU100" s="44"/>
      <c r="MV100" s="44"/>
      <c r="MW100" s="44"/>
      <c r="MX100" s="44"/>
      <c r="MY100" s="44"/>
      <c r="MZ100" s="44"/>
      <c r="NA100" s="44"/>
      <c r="NB100" s="44"/>
      <c r="NC100" s="44"/>
      <c r="ND100" s="44"/>
      <c r="NE100" s="44"/>
      <c r="NF100" s="44"/>
      <c r="NG100" s="44"/>
      <c r="NH100" s="44"/>
      <c r="NI100" s="44"/>
      <c r="NJ100" s="44"/>
      <c r="NK100" s="44"/>
      <c r="NL100" s="44"/>
      <c r="NM100" s="44"/>
      <c r="NN100" s="44"/>
      <c r="NO100" s="44"/>
      <c r="NP100" s="44"/>
      <c r="NQ100" s="44"/>
      <c r="NR100" s="44"/>
      <c r="NS100" s="44"/>
      <c r="NT100" s="44"/>
      <c r="NU100" s="44"/>
      <c r="NV100" s="44"/>
      <c r="NW100" s="44"/>
      <c r="NX100" s="44"/>
      <c r="NY100" s="44"/>
    </row>
  </sheetData>
  <sheetProtection selectLockedCells="1"/>
  <mergeCells count="118">
    <mergeCell ref="S3:AD3"/>
    <mergeCell ref="Z7:AF7"/>
    <mergeCell ref="S7:Y7"/>
    <mergeCell ref="W4:AC4"/>
    <mergeCell ref="P9:Q9"/>
    <mergeCell ref="Z8:AF8"/>
    <mergeCell ref="S8:Y8"/>
    <mergeCell ref="AG7:AM7"/>
    <mergeCell ref="AG8:AM8"/>
    <mergeCell ref="I9:M9"/>
    <mergeCell ref="N9:O9"/>
    <mergeCell ref="CD7:CJ7"/>
    <mergeCell ref="BW8:CC8"/>
    <mergeCell ref="CD8:CJ8"/>
    <mergeCell ref="AN7:AT7"/>
    <mergeCell ref="AN8:AT8"/>
    <mergeCell ref="BP7:BV7"/>
    <mergeCell ref="BP8:BV8"/>
    <mergeCell ref="AU8:BA8"/>
    <mergeCell ref="BB7:BH7"/>
    <mergeCell ref="BB8:BH8"/>
    <mergeCell ref="AU7:BA7"/>
    <mergeCell ref="BW7:CC7"/>
    <mergeCell ref="BI8:BO8"/>
    <mergeCell ref="BI7:BO7"/>
    <mergeCell ref="DF7:DL7"/>
    <mergeCell ref="DF8:DL8"/>
    <mergeCell ref="DM7:DS7"/>
    <mergeCell ref="DT7:DZ7"/>
    <mergeCell ref="EA7:EG7"/>
    <mergeCell ref="CK7:CQ7"/>
    <mergeCell ref="CK8:CQ8"/>
    <mergeCell ref="CR7:CX7"/>
    <mergeCell ref="CR8:CX8"/>
    <mergeCell ref="CY7:DE7"/>
    <mergeCell ref="CY8:DE8"/>
    <mergeCell ref="FQ7:FW7"/>
    <mergeCell ref="FX7:GD7"/>
    <mergeCell ref="DM8:DS8"/>
    <mergeCell ref="DT8:DZ8"/>
    <mergeCell ref="EA8:EG8"/>
    <mergeCell ref="EH8:EN8"/>
    <mergeCell ref="EO8:EU8"/>
    <mergeCell ref="EV8:FB8"/>
    <mergeCell ref="FC8:FI8"/>
    <mergeCell ref="FJ8:FP8"/>
    <mergeCell ref="FQ8:FW8"/>
    <mergeCell ref="FX8:GD8"/>
    <mergeCell ref="EH7:EN7"/>
    <mergeCell ref="EO7:EU7"/>
    <mergeCell ref="EV7:FB7"/>
    <mergeCell ref="FC7:FI7"/>
    <mergeCell ref="FJ7:FP7"/>
    <mergeCell ref="GE8:GK8"/>
    <mergeCell ref="GL8:GR8"/>
    <mergeCell ref="GS8:GY8"/>
    <mergeCell ref="GZ8:HF8"/>
    <mergeCell ref="HG8:HM8"/>
    <mergeCell ref="HN7:HT7"/>
    <mergeCell ref="HU7:IA7"/>
    <mergeCell ref="IB7:IH7"/>
    <mergeCell ref="II7:IO7"/>
    <mergeCell ref="GE7:GK7"/>
    <mergeCell ref="GL7:GR7"/>
    <mergeCell ref="GS7:GY7"/>
    <mergeCell ref="GZ7:HF7"/>
    <mergeCell ref="HG7:HM7"/>
    <mergeCell ref="IW7:JC7"/>
    <mergeCell ref="JD7:JJ7"/>
    <mergeCell ref="JK7:JQ7"/>
    <mergeCell ref="JR7:JX7"/>
    <mergeCell ref="JY7:KE7"/>
    <mergeCell ref="HN8:HT8"/>
    <mergeCell ref="HU8:IA8"/>
    <mergeCell ref="IB8:IH8"/>
    <mergeCell ref="II8:IO8"/>
    <mergeCell ref="IP8:IV8"/>
    <mergeCell ref="IP7:IV7"/>
    <mergeCell ref="NL8:NR8"/>
    <mergeCell ref="NS8:NY8"/>
    <mergeCell ref="LO8:LU8"/>
    <mergeCell ref="LV8:MB8"/>
    <mergeCell ref="MC8:MI8"/>
    <mergeCell ref="MJ8:MP8"/>
    <mergeCell ref="MQ8:MW8"/>
    <mergeCell ref="MX7:ND7"/>
    <mergeCell ref="NE7:NK7"/>
    <mergeCell ref="NL7:NR7"/>
    <mergeCell ref="NS7:NY7"/>
    <mergeCell ref="LO7:LU7"/>
    <mergeCell ref="LV7:MB7"/>
    <mergeCell ref="MC7:MI7"/>
    <mergeCell ref="MJ7:MP7"/>
    <mergeCell ref="MQ7:MW7"/>
    <mergeCell ref="E5:E6"/>
    <mergeCell ref="F5:F6"/>
    <mergeCell ref="H3:J3"/>
    <mergeCell ref="H5:H6"/>
    <mergeCell ref="I5:J6"/>
    <mergeCell ref="I7:J7"/>
    <mergeCell ref="I4:J4"/>
    <mergeCell ref="MX8:ND8"/>
    <mergeCell ref="NE8:NK8"/>
    <mergeCell ref="KF8:KL8"/>
    <mergeCell ref="KM8:KS8"/>
    <mergeCell ref="KT8:KZ8"/>
    <mergeCell ref="LA8:LG8"/>
    <mergeCell ref="LH8:LN8"/>
    <mergeCell ref="IW8:JC8"/>
    <mergeCell ref="JD8:JJ8"/>
    <mergeCell ref="JK8:JQ8"/>
    <mergeCell ref="JR8:JX8"/>
    <mergeCell ref="JY8:KE8"/>
    <mergeCell ref="KF7:KL7"/>
    <mergeCell ref="KM7:KS7"/>
    <mergeCell ref="KT7:KZ7"/>
    <mergeCell ref="LA7:LG7"/>
    <mergeCell ref="LH7:LN7"/>
  </mergeCells>
  <phoneticPr fontId="6" type="noConversion"/>
  <conditionalFormatting sqref="K7:L8 G8:M8">
    <cfRule type="dataBar" priority="227">
      <dataBar>
        <cfvo type="min"/>
        <cfvo type="max"/>
        <color theme="6" tint="0.39997558519241921"/>
      </dataBar>
      <extLst>
        <ext xmlns:x14="http://schemas.microsoft.com/office/spreadsheetml/2009/9/main" uri="{B025F937-C7B1-47D3-B67F-A62EFF666E3E}">
          <x14:id>{FEFB4B67-AFF2-4983-82C5-11AC8E9B0E0E}</x14:id>
        </ext>
      </extLst>
    </cfRule>
  </conditionalFormatting>
  <conditionalFormatting sqref="N11:N100">
    <cfRule type="iconSet" priority="2">
      <iconSet>
        <cfvo type="percent" val="0"/>
        <cfvo type="num" val="$H$5"/>
        <cfvo type="num" val="$H$7"/>
      </iconSet>
    </cfRule>
  </conditionalFormatting>
  <conditionalFormatting sqref="O11:O100">
    <cfRule type="iconSet" priority="1">
      <iconSet>
        <cfvo type="percent" val="0"/>
        <cfvo type="num" val="$I$5"/>
        <cfvo type="num" val="$I$7"/>
      </iconSet>
    </cfRule>
  </conditionalFormatting>
  <conditionalFormatting sqref="P11:Q100">
    <cfRule type="expression" dxfId="11" priority="5">
      <formula>$Q11&lt;=INT($G11/2)</formula>
    </cfRule>
  </conditionalFormatting>
  <conditionalFormatting sqref="S9:CJ10">
    <cfRule type="expression" dxfId="10" priority="288">
      <formula>S$9=TODAY()</formula>
    </cfRule>
  </conditionalFormatting>
  <conditionalFormatting sqref="S9:CJ1048576">
    <cfRule type="expression" dxfId="9" priority="223">
      <formula>S$9=TODAY()</formula>
    </cfRule>
  </conditionalFormatting>
  <conditionalFormatting sqref="S11:NY1048576">
    <cfRule type="cellIs" dxfId="8" priority="6" operator="equal">
      <formula>"N"</formula>
    </cfRule>
    <cfRule type="cellIs" dxfId="7" priority="7" operator="equal">
      <formula>"P"</formula>
    </cfRule>
    <cfRule type="cellIs" dxfId="6" priority="8" operator="equal">
      <formula>"R"</formula>
    </cfRule>
    <cfRule type="cellIs" dxfId="5" priority="9" operator="equal">
      <formula>"E"</formula>
    </cfRule>
    <cfRule type="expression" dxfId="4" priority="10">
      <formula>(S$9&gt;=$F11)*(MOD(S$9-$F11,$G11)+1)=1</formula>
    </cfRule>
  </conditionalFormatting>
  <conditionalFormatting sqref="AY5:BM5">
    <cfRule type="dataBar" priority="222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{A23F4207-D86A-4365-802F-EC3667A0CBA4}</x14:id>
        </ext>
      </extLst>
    </cfRule>
  </conditionalFormatting>
  <conditionalFormatting sqref="CK9:NY10">
    <cfRule type="expression" dxfId="3" priority="24">
      <formula>CK$9=TODAY()</formula>
    </cfRule>
  </conditionalFormatting>
  <conditionalFormatting sqref="DQ5:EE5">
    <cfRule type="dataBar" priority="166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{38AE9E63-284A-4AF9-8FE1-BE6429DE304E}</x14:id>
        </ext>
      </extLst>
    </cfRule>
  </conditionalFormatting>
  <conditionalFormatting sqref="GI5:GW5">
    <cfRule type="dataBar" priority="125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{7A4B7870-A9CE-406E-96B8-C3B94EC8541B}</x14:id>
        </ext>
      </extLst>
    </cfRule>
  </conditionalFormatting>
  <conditionalFormatting sqref="JA5:JO5">
    <cfRule type="dataBar" priority="84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{3C84BF56-848F-446C-B9FE-CD64C5162A12}</x14:id>
        </ext>
      </extLst>
    </cfRule>
  </conditionalFormatting>
  <conditionalFormatting sqref="LS5:MG5">
    <cfRule type="dataBar" priority="43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{059F702E-213E-4026-B942-B8FBBBC54F85}</x14:id>
        </ext>
      </extLst>
    </cfRule>
  </conditionalFormatting>
  <dataValidations count="2">
    <dataValidation type="list" allowBlank="1" showInputMessage="1" showErrorMessage="1" errorTitle="ERROR" error="ESCOGER DE LA LISTA:_x000a_E = EJECUTADO_x000a_R = REPROGRAMADO_x000a_N = NO EJECUTADO_x000a_P = PENDIENTE" sqref="S11:NY100" xr:uid="{A074905B-E1DD-48B0-94F4-36D4C9488A29}">
      <formula1>"E,R,N,P"</formula1>
    </dataValidation>
    <dataValidation type="list" allowBlank="1" showInputMessage="1" showErrorMessage="1" sqref="C11:C100" xr:uid="{A472EBD0-47BD-47C2-B6C7-E4B9DBD4DE2F}">
      <formula1>Lista_codigos</formula1>
    </dataValidation>
  </dataValidations>
  <pageMargins left="0.25" right="0.25" top="0.5" bottom="0.5" header="0.5" footer="0.25"/>
  <pageSetup scale="42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39" r:id="rId4" name="Spinner 47">
              <controlPr defaultSize="0" autoPict="0">
                <anchor moveWithCells="1" sizeWithCells="1">
                  <from>
                    <xdr:col>19</xdr:col>
                    <xdr:colOff>9525</xdr:colOff>
                    <xdr:row>3</xdr:row>
                    <xdr:rowOff>9525</xdr:rowOff>
                  </from>
                  <to>
                    <xdr:col>21</xdr:col>
                    <xdr:colOff>85725</xdr:colOff>
                    <xdr:row>4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FB4B67-AFF2-4983-82C5-11AC8E9B0E0E}">
            <x14:dataBar minLength="0" maxLength="100" border="1" negativeBarBorderColorSameAsPositive="0">
              <x14:cfvo type="autoMin"/>
              <x14:cfvo type="autoMax"/>
              <x14:borderColor theme="6"/>
              <x14:negativeFillColor rgb="FFFF0000"/>
              <x14:negativeBorderColor rgb="FFFF0000"/>
              <x14:axisColor rgb="FF000000"/>
            </x14:dataBar>
          </x14:cfRule>
          <xm:sqref>K7:L8 G8:M8</xm:sqref>
        </x14:conditionalFormatting>
        <x14:conditionalFormatting xmlns:xm="http://schemas.microsoft.com/office/excel/2006/main">
          <x14:cfRule type="dataBar" id="{A23F4207-D86A-4365-802F-EC3667A0CBA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AY5:BM5</xm:sqref>
        </x14:conditionalFormatting>
        <x14:conditionalFormatting xmlns:xm="http://schemas.microsoft.com/office/excel/2006/main">
          <x14:cfRule type="dataBar" id="{38AE9E63-284A-4AF9-8FE1-BE6429DE304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DQ5:EE5</xm:sqref>
        </x14:conditionalFormatting>
        <x14:conditionalFormatting xmlns:xm="http://schemas.microsoft.com/office/excel/2006/main">
          <x14:cfRule type="dataBar" id="{7A4B7870-A9CE-406E-96B8-C3B94EC8541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GI5:GW5</xm:sqref>
        </x14:conditionalFormatting>
        <x14:conditionalFormatting xmlns:xm="http://schemas.microsoft.com/office/excel/2006/main">
          <x14:cfRule type="dataBar" id="{3C84BF56-848F-446C-B9FE-CD64C5162A1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JA5:JO5</xm:sqref>
        </x14:conditionalFormatting>
        <x14:conditionalFormatting xmlns:xm="http://schemas.microsoft.com/office/excel/2006/main">
          <x14:cfRule type="dataBar" id="{059F702E-213E-4026-B942-B8FBBBC54F8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LS5:MG5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CA26-0907-4954-87EC-48ADDB69264D}">
  <sheetPr codeName="Hoja2">
    <tabColor theme="5"/>
    <pageSetUpPr fitToPage="1"/>
  </sheetPr>
  <dimension ref="A1:O15"/>
  <sheetViews>
    <sheetView showGridLines="0" showRowColHeaders="0" zoomScaleNormal="100" workbookViewId="0">
      <selection activeCell="C3" sqref="C3"/>
    </sheetView>
  </sheetViews>
  <sheetFormatPr baseColWidth="10" defaultColWidth="12.7109375" defaultRowHeight="25.35" customHeight="1" x14ac:dyDescent="0.3"/>
  <cols>
    <col min="1" max="1" width="4.85546875" style="119" customWidth="1"/>
    <col min="2" max="2" width="33.7109375" style="118" customWidth="1"/>
    <col min="3" max="3" width="11.42578125" style="105" customWidth="1"/>
    <col min="4" max="4" width="5.7109375" style="105" customWidth="1"/>
    <col min="5" max="5" width="15" style="125" customWidth="1"/>
    <col min="6" max="10" width="12" style="125" customWidth="1"/>
    <col min="11" max="15" width="12" style="105" customWidth="1"/>
    <col min="16" max="16384" width="12.7109375" style="105"/>
  </cols>
  <sheetData>
    <row r="1" spans="1:15" s="102" customFormat="1" ht="33" x14ac:dyDescent="0.3">
      <c r="A1" s="100"/>
      <c r="B1" s="101" t="s">
        <v>128</v>
      </c>
    </row>
    <row r="2" spans="1:15" ht="16.7" customHeight="1" x14ac:dyDescent="0.3">
      <c r="A2" s="117"/>
      <c r="E2" s="105"/>
      <c r="F2" s="105"/>
      <c r="G2" s="105"/>
      <c r="H2" s="105"/>
      <c r="I2" s="105"/>
      <c r="J2" s="105"/>
    </row>
    <row r="3" spans="1:15" ht="25.35" customHeight="1" x14ac:dyDescent="0.3">
      <c r="B3" s="103" t="s">
        <v>68</v>
      </c>
      <c r="C3" s="83" t="s">
        <v>3</v>
      </c>
      <c r="E3" s="120"/>
      <c r="F3" s="121"/>
      <c r="G3" s="121"/>
      <c r="H3" s="121"/>
      <c r="I3" s="121"/>
      <c r="J3" s="121"/>
      <c r="K3" s="122"/>
      <c r="L3" s="122"/>
      <c r="M3" s="122"/>
      <c r="N3" s="122"/>
      <c r="O3" s="123"/>
    </row>
    <row r="4" spans="1:15" ht="25.35" customHeight="1" x14ac:dyDescent="0.3">
      <c r="B4" s="158" t="str">
        <f>IFERROR(VLOOKUP(C3,Tabla_Equipos[],2,FALSE),"Todos los Equipos")</f>
        <v>Perforadora Rotativa MD6540C</v>
      </c>
      <c r="C4" s="158"/>
      <c r="E4" s="124"/>
      <c r="O4" s="126"/>
    </row>
    <row r="5" spans="1:15" ht="25.35" customHeight="1" x14ac:dyDescent="0.3">
      <c r="E5" s="124"/>
      <c r="O5" s="126"/>
    </row>
    <row r="6" spans="1:15" ht="25.35" customHeight="1" x14ac:dyDescent="0.3">
      <c r="E6" s="124"/>
      <c r="O6" s="126"/>
    </row>
    <row r="7" spans="1:15" ht="25.35" customHeight="1" x14ac:dyDescent="0.3">
      <c r="E7" s="124"/>
      <c r="O7" s="126"/>
    </row>
    <row r="8" spans="1:15" ht="25.35" customHeight="1" x14ac:dyDescent="0.3">
      <c r="E8" s="124"/>
      <c r="O8" s="126"/>
    </row>
    <row r="9" spans="1:15" ht="25.35" customHeight="1" x14ac:dyDescent="0.3">
      <c r="E9" s="127"/>
      <c r="F9" s="128" t="str">
        <f>"Semana "&amp;'Calculos Semana'!$D$2+COLUMN(A1)-1</f>
        <v>Semana 1</v>
      </c>
      <c r="G9" s="128" t="str">
        <f>"Semana "&amp;'Calculos Semana'!$D$2+COLUMN(B1)-1</f>
        <v>Semana 2</v>
      </c>
      <c r="H9" s="128" t="str">
        <f>"Semana "&amp;'Calculos Semana'!$D$2+COLUMN(C1)-1</f>
        <v>Semana 3</v>
      </c>
      <c r="I9" s="128" t="str">
        <f>"Semana "&amp;'Calculos Semana'!$D$2+COLUMN(D1)-1</f>
        <v>Semana 4</v>
      </c>
      <c r="J9" s="128" t="str">
        <f>"Semana "&amp;'Calculos Semana'!$D$2+COLUMN(E1)-1</f>
        <v>Semana 5</v>
      </c>
      <c r="K9" s="128" t="str">
        <f>"Semana "&amp;'Calculos Semana'!$D$2+COLUMN(F1)-1</f>
        <v>Semana 6</v>
      </c>
      <c r="L9" s="128" t="str">
        <f>"Semana "&amp;'Calculos Semana'!$D$2+COLUMN(G1)-1</f>
        <v>Semana 7</v>
      </c>
      <c r="M9" s="128" t="str">
        <f>"Semana "&amp;'Calculos Semana'!$D$2+COLUMN(H1)-1</f>
        <v>Semana 8</v>
      </c>
      <c r="N9" s="128" t="str">
        <f>"Semana "&amp;'Calculos Semana'!$D$2+COLUMN(I1)-1</f>
        <v>Semana 9</v>
      </c>
      <c r="O9" s="129" t="str">
        <f>"Semana "&amp;'Calculos Semana'!$D$2+COLUMN(J1)-1</f>
        <v>Semana 10</v>
      </c>
    </row>
    <row r="10" spans="1:15" ht="30.6" customHeight="1" x14ac:dyDescent="0.3">
      <c r="E10" s="130"/>
      <c r="F10" s="131"/>
      <c r="G10" s="131"/>
      <c r="H10" s="131"/>
      <c r="I10" s="131"/>
      <c r="J10" s="131"/>
      <c r="K10" s="132"/>
      <c r="L10" s="132"/>
      <c r="M10" s="132"/>
      <c r="N10" s="132"/>
      <c r="O10" s="133"/>
    </row>
    <row r="11" spans="1:15" ht="25.35" customHeight="1" x14ac:dyDescent="0.3">
      <c r="A11" s="104" t="str">
        <f>REPT(" ",8)&amp;COUNTA($B$16:$B$9915)</f>
        <v xml:space="preserve">        0</v>
      </c>
      <c r="B11" s="79" t="s">
        <v>59</v>
      </c>
      <c r="C11" s="76">
        <f>SUMIF(Programa!$C$11:$C$10000,IF($C$3="Todos","*",$C$3),Programa!$I$11:$I$10000)</f>
        <v>0</v>
      </c>
      <c r="E11" s="106" t="s">
        <v>66</v>
      </c>
      <c r="F11" s="134" t="e">
        <f ca="1">IFERROR(F12/(F12+F14),NA())</f>
        <v>#N/A</v>
      </c>
      <c r="G11" s="134" t="e">
        <f t="shared" ref="G11:O11" ca="1" si="0">IFERROR(G12/(G12+G14),NA())</f>
        <v>#N/A</v>
      </c>
      <c r="H11" s="134" t="e">
        <f t="shared" ca="1" si="0"/>
        <v>#N/A</v>
      </c>
      <c r="I11" s="134" t="e">
        <f t="shared" ca="1" si="0"/>
        <v>#N/A</v>
      </c>
      <c r="J11" s="134" t="e">
        <f t="shared" ca="1" si="0"/>
        <v>#N/A</v>
      </c>
      <c r="K11" s="134" t="e">
        <f t="shared" ca="1" si="0"/>
        <v>#N/A</v>
      </c>
      <c r="L11" s="134" t="e">
        <f t="shared" ca="1" si="0"/>
        <v>#N/A</v>
      </c>
      <c r="M11" s="134" t="e">
        <f t="shared" ca="1" si="0"/>
        <v>#N/A</v>
      </c>
      <c r="N11" s="134" t="e">
        <f t="shared" ca="1" si="0"/>
        <v>#N/A</v>
      </c>
      <c r="O11" s="134" t="e">
        <f t="shared" ca="1" si="0"/>
        <v>#N/A</v>
      </c>
    </row>
    <row r="12" spans="1:15" ht="25.35" customHeight="1" x14ac:dyDescent="0.3">
      <c r="A12" s="107" t="str" cm="1">
        <f t="array" ref="A12">REPT(" ",8)&amp;COUNT(IF(_xlfn.UNIQUE(#REF!)&lt;&gt;"",0))</f>
        <v xml:space="preserve">        0</v>
      </c>
      <c r="B12" s="80" t="s">
        <v>60</v>
      </c>
      <c r="C12" s="77">
        <f>SUMIF(Programa!$C$11:$C$10000,IF($C$3="Todos","*",$C$3),Programa!$J$11:$J$10000)</f>
        <v>0</v>
      </c>
      <c r="D12" s="108"/>
      <c r="E12" s="109" t="s">
        <v>10</v>
      </c>
      <c r="F12" s="110">
        <f ca="1">OFFSET('Calculos Semana'!$C$3,MATCH(Informe!$E12,'Calculos Semana'!$C$4:$C$6,0),MATCH(F$9,'Calculos Semana'!$D$3:$BD$3,0))</f>
        <v>0</v>
      </c>
      <c r="G12" s="110">
        <f ca="1">OFFSET('Calculos Semana'!$C$3,MATCH(Informe!$E12,'Calculos Semana'!$C$4:$C$6,0),MATCH(G$9,'Calculos Semana'!$D$3:$BD$3,0))</f>
        <v>0</v>
      </c>
      <c r="H12" s="110">
        <f ca="1">OFFSET('Calculos Semana'!$C$3,MATCH(Informe!$E12,'Calculos Semana'!$C$4:$C$6,0),MATCH(H$9,'Calculos Semana'!$D$3:$BD$3,0))</f>
        <v>0</v>
      </c>
      <c r="I12" s="110">
        <f ca="1">OFFSET('Calculos Semana'!$C$3,MATCH(Informe!$E12,'Calculos Semana'!$C$4:$C$6,0),MATCH(I$9,'Calculos Semana'!$D$3:$BD$3,0))</f>
        <v>0</v>
      </c>
      <c r="J12" s="110">
        <f ca="1">OFFSET('Calculos Semana'!$C$3,MATCH(Informe!$E12,'Calculos Semana'!$C$4:$C$6,0),MATCH(J$9,'Calculos Semana'!$D$3:$BD$3,0))</f>
        <v>0</v>
      </c>
      <c r="K12" s="110">
        <f ca="1">OFFSET('Calculos Semana'!$C$3,MATCH(Informe!$E12,'Calculos Semana'!$C$4:$C$6,0),MATCH(K$9,'Calculos Semana'!$D$3:$BD$3,0))</f>
        <v>0</v>
      </c>
      <c r="L12" s="110">
        <f ca="1">OFFSET('Calculos Semana'!$C$3,MATCH(Informe!$E12,'Calculos Semana'!$C$4:$C$6,0),MATCH(L$9,'Calculos Semana'!$D$3:$BD$3,0))</f>
        <v>0</v>
      </c>
      <c r="M12" s="110">
        <f ca="1">OFFSET('Calculos Semana'!$C$3,MATCH(Informe!$E12,'Calculos Semana'!$C$4:$C$6,0),MATCH(M$9,'Calculos Semana'!$D$3:$BD$3,0))</f>
        <v>0</v>
      </c>
      <c r="N12" s="110">
        <f ca="1">OFFSET('Calculos Semana'!$C$3,MATCH(Informe!$E12,'Calculos Semana'!$C$4:$C$6,0),MATCH(N$9,'Calculos Semana'!$D$3:$BD$3,0))</f>
        <v>0</v>
      </c>
      <c r="O12" s="110">
        <f ca="1">OFFSET('Calculos Semana'!$C$3,MATCH(Informe!$E12,'Calculos Semana'!$C$4:$C$6,0),MATCH(O$9,'Calculos Semana'!$D$3:$BD$3,0))</f>
        <v>0</v>
      </c>
    </row>
    <row r="13" spans="1:15" ht="25.35" customHeight="1" x14ac:dyDescent="0.3">
      <c r="A13" s="105"/>
      <c r="B13" s="111" t="s">
        <v>61</v>
      </c>
      <c r="C13" s="84">
        <f>SUMIF(Programa!$C$11:$C$10000,IF($C$3="Todos","*",$C$3),Programa!$K$11:$K$10000)</f>
        <v>0</v>
      </c>
      <c r="E13" s="112" t="s">
        <v>11</v>
      </c>
      <c r="F13" s="113">
        <f ca="1">OFFSET('Calculos Semana'!$C$3,MATCH(Informe!$E13,'Calculos Semana'!$C$4:$C$6,0),MATCH(F$9,'Calculos Semana'!$D$3:$BD$3,0))</f>
        <v>0</v>
      </c>
      <c r="G13" s="113">
        <f ca="1">OFFSET('Calculos Semana'!$C$3,MATCH(Informe!$E13,'Calculos Semana'!$C$4:$C$6,0),MATCH(G$9,'Calculos Semana'!$D$3:$BD$3,0))</f>
        <v>0</v>
      </c>
      <c r="H13" s="113">
        <f ca="1">OFFSET('Calculos Semana'!$C$3,MATCH(Informe!$E13,'Calculos Semana'!$C$4:$C$6,0),MATCH(H$9,'Calculos Semana'!$D$3:$BD$3,0))</f>
        <v>0</v>
      </c>
      <c r="I13" s="113">
        <f ca="1">OFFSET('Calculos Semana'!$C$3,MATCH(Informe!$E13,'Calculos Semana'!$C$4:$C$6,0),MATCH(I$9,'Calculos Semana'!$D$3:$BD$3,0))</f>
        <v>0</v>
      </c>
      <c r="J13" s="113">
        <f ca="1">OFFSET('Calculos Semana'!$C$3,MATCH(Informe!$E13,'Calculos Semana'!$C$4:$C$6,0),MATCH(J$9,'Calculos Semana'!$D$3:$BD$3,0))</f>
        <v>0</v>
      </c>
      <c r="K13" s="113">
        <f ca="1">OFFSET('Calculos Semana'!$C$3,MATCH(Informe!$E13,'Calculos Semana'!$C$4:$C$6,0),MATCH(K$9,'Calculos Semana'!$D$3:$BD$3,0))</f>
        <v>0</v>
      </c>
      <c r="L13" s="113">
        <f ca="1">OFFSET('Calculos Semana'!$C$3,MATCH(Informe!$E13,'Calculos Semana'!$C$4:$C$6,0),MATCH(L$9,'Calculos Semana'!$D$3:$BD$3,0))</f>
        <v>0</v>
      </c>
      <c r="M13" s="113">
        <f ca="1">OFFSET('Calculos Semana'!$C$3,MATCH(Informe!$E13,'Calculos Semana'!$C$4:$C$6,0),MATCH(M$9,'Calculos Semana'!$D$3:$BD$3,0))</f>
        <v>0</v>
      </c>
      <c r="N13" s="113">
        <f ca="1">OFFSET('Calculos Semana'!$C$3,MATCH(Informe!$E13,'Calculos Semana'!$C$4:$C$6,0),MATCH(N$9,'Calculos Semana'!$D$3:$BD$3,0))</f>
        <v>0</v>
      </c>
      <c r="O13" s="113">
        <f ca="1">OFFSET('Calculos Semana'!$C$3,MATCH(Informe!$E13,'Calculos Semana'!$C$4:$C$6,0),MATCH(O$9,'Calculos Semana'!$D$3:$BD$3,0))</f>
        <v>0</v>
      </c>
    </row>
    <row r="14" spans="1:15" ht="25.35" customHeight="1" x14ac:dyDescent="0.3">
      <c r="A14" s="105"/>
      <c r="B14" s="81" t="s">
        <v>62</v>
      </c>
      <c r="C14" s="78">
        <f>SUMIF(Programa!$C$11:$C$10000,IF($C$3="Todos","*",$C$3),Programa!$L$11:$L$10000)</f>
        <v>0</v>
      </c>
      <c r="E14" s="114" t="s">
        <v>42</v>
      </c>
      <c r="F14" s="115">
        <f ca="1">OFFSET('Calculos Semana'!$C$3,MATCH(Informe!$E14,'Calculos Semana'!$C$4:$C$6,0),MATCH(F$9,'Calculos Semana'!$D$3:$BD$3,0))</f>
        <v>0</v>
      </c>
      <c r="G14" s="115">
        <f ca="1">OFFSET('Calculos Semana'!$C$3,MATCH(Informe!$E14,'Calculos Semana'!$C$4:$C$6,0),MATCH(G$9,'Calculos Semana'!$D$3:$BD$3,0))</f>
        <v>0</v>
      </c>
      <c r="H14" s="115">
        <f ca="1">OFFSET('Calculos Semana'!$C$3,MATCH(Informe!$E14,'Calculos Semana'!$C$4:$C$6,0),MATCH(H$9,'Calculos Semana'!$D$3:$BD$3,0))</f>
        <v>0</v>
      </c>
      <c r="I14" s="115">
        <f ca="1">OFFSET('Calculos Semana'!$C$3,MATCH(Informe!$E14,'Calculos Semana'!$C$4:$C$6,0),MATCH(I$9,'Calculos Semana'!$D$3:$BD$3,0))</f>
        <v>0</v>
      </c>
      <c r="J14" s="115">
        <f ca="1">OFFSET('Calculos Semana'!$C$3,MATCH(Informe!$E14,'Calculos Semana'!$C$4:$C$6,0),MATCH(J$9,'Calculos Semana'!$D$3:$BD$3,0))</f>
        <v>0</v>
      </c>
      <c r="K14" s="115">
        <f ca="1">OFFSET('Calculos Semana'!$C$3,MATCH(Informe!$E14,'Calculos Semana'!$C$4:$C$6,0),MATCH(K$9,'Calculos Semana'!$D$3:$BD$3,0))</f>
        <v>0</v>
      </c>
      <c r="L14" s="115">
        <f ca="1">OFFSET('Calculos Semana'!$C$3,MATCH(Informe!$E14,'Calculos Semana'!$C$4:$C$6,0),MATCH(L$9,'Calculos Semana'!$D$3:$BD$3,0))</f>
        <v>0</v>
      </c>
      <c r="M14" s="115">
        <f ca="1">OFFSET('Calculos Semana'!$C$3,MATCH(Informe!$E14,'Calculos Semana'!$C$4:$C$6,0),MATCH(M$9,'Calculos Semana'!$D$3:$BD$3,0))</f>
        <v>0</v>
      </c>
      <c r="N14" s="115">
        <f ca="1">OFFSET('Calculos Semana'!$C$3,MATCH(Informe!$E14,'Calculos Semana'!$C$4:$C$6,0),MATCH(N$9,'Calculos Semana'!$D$3:$BD$3,0))</f>
        <v>0</v>
      </c>
      <c r="O14" s="115">
        <f ca="1">OFFSET('Calculos Semana'!$C$3,MATCH(Informe!$E14,'Calculos Semana'!$C$4:$C$6,0),MATCH(O$9,'Calculos Semana'!$D$3:$BD$3,0))</f>
        <v>0</v>
      </c>
    </row>
    <row r="15" spans="1:15" ht="25.35" customHeight="1" x14ac:dyDescent="0.3">
      <c r="A15" s="105"/>
      <c r="B15" s="82" t="s">
        <v>63</v>
      </c>
      <c r="C15" s="76">
        <f>SUMIF(Programa!$C$11:$C$10000,IF($C$3="Todos","*",$C$3),Programa!$M$11:$M$10000)</f>
        <v>0</v>
      </c>
      <c r="E15" s="116" t="s">
        <v>67</v>
      </c>
      <c r="F15" s="134" t="e">
        <f ca="1">IFERROR(F12/(F12+F13),NA())</f>
        <v>#N/A</v>
      </c>
      <c r="G15" s="134" t="e">
        <f t="shared" ref="G15:O15" ca="1" si="1">IFERROR(G12/(G12+G13),NA())</f>
        <v>#N/A</v>
      </c>
      <c r="H15" s="134" t="e">
        <f t="shared" ca="1" si="1"/>
        <v>#N/A</v>
      </c>
      <c r="I15" s="134" t="e">
        <f t="shared" ca="1" si="1"/>
        <v>#N/A</v>
      </c>
      <c r="J15" s="134" t="e">
        <f t="shared" ca="1" si="1"/>
        <v>#N/A</v>
      </c>
      <c r="K15" s="134" t="e">
        <f t="shared" ca="1" si="1"/>
        <v>#N/A</v>
      </c>
      <c r="L15" s="134" t="e">
        <f t="shared" ca="1" si="1"/>
        <v>#N/A</v>
      </c>
      <c r="M15" s="134" t="e">
        <f t="shared" ca="1" si="1"/>
        <v>#N/A</v>
      </c>
      <c r="N15" s="134" t="e">
        <f t="shared" ca="1" si="1"/>
        <v>#N/A</v>
      </c>
      <c r="O15" s="134" t="e">
        <f t="shared" ca="1" si="1"/>
        <v>#N/A</v>
      </c>
    </row>
  </sheetData>
  <sheetProtection selectLockedCells="1"/>
  <mergeCells count="1">
    <mergeCell ref="B4:C4"/>
  </mergeCells>
  <conditionalFormatting sqref="F11:O11">
    <cfRule type="containsErrors" dxfId="2" priority="6">
      <formula>ISERROR(F11)</formula>
    </cfRule>
  </conditionalFormatting>
  <conditionalFormatting sqref="F15:O15">
    <cfRule type="containsErrors" dxfId="1" priority="1">
      <formula>ISERROR(F15)</formula>
    </cfRule>
  </conditionalFormatting>
  <dataValidations count="1">
    <dataValidation type="list" allowBlank="1" showInputMessage="1" showErrorMessage="1" sqref="C3" xr:uid="{447301CD-7179-4206-8CD5-BAADF4702065}">
      <formula1>Lista_codigos</formula1>
    </dataValidation>
  </dataValidations>
  <pageMargins left="0.25" right="0.25" top="0.5" bottom="0.5" header="0.5" footer="0.25"/>
  <pageSetup scale="42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38" r:id="rId4" name="Scroll Bar 74">
              <controlPr defaultSize="0" autoPict="0">
                <anchor moveWithCells="1">
                  <from>
                    <xdr:col>4</xdr:col>
                    <xdr:colOff>85725</xdr:colOff>
                    <xdr:row>9</xdr:row>
                    <xdr:rowOff>76200</xdr:rowOff>
                  </from>
                  <to>
                    <xdr:col>14</xdr:col>
                    <xdr:colOff>752475</xdr:colOff>
                    <xdr:row>9</xdr:row>
                    <xdr:rowOff>314325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D560BFD-93DF-4825-A248-671FBB31504D}">
            <x14:iconSet>
              <x14:cfvo type="percent">
                <xm:f>0</xm:f>
              </x14:cfvo>
              <x14:cfvo type="num">
                <xm:f>Programa!$H$5</xm:f>
              </x14:cfvo>
              <x14:cfvo type="num">
                <xm:f>Programa!$H$7</xm:f>
              </x14:cfvo>
            </x14:iconSet>
          </x14:cfRule>
          <xm:sqref>F11:O11</xm:sqref>
        </x14:conditionalFormatting>
        <x14:conditionalFormatting xmlns:xm="http://schemas.microsoft.com/office/excel/2006/main">
          <x14:cfRule type="iconSet" priority="3" id="{86E1DE98-5A75-4FC4-9673-E2F47C415564}">
            <x14:iconSet>
              <x14:cfvo type="percent">
                <xm:f>0</xm:f>
              </x14:cfvo>
              <x14:cfvo type="num">
                <xm:f>Programa!$I$5</xm:f>
              </x14:cfvo>
              <x14:cfvo type="num">
                <xm:f>Programa!$I$7</xm:f>
              </x14:cfvo>
            </x14:iconSet>
          </x14:cfRule>
          <xm:sqref>F15:O15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0AB0-B471-4EFA-8E0C-3800B05A7419}">
  <sheetPr codeName="Hoja3">
    <tabColor rgb="FFC6EFCE"/>
  </sheetPr>
  <dimension ref="B2:O201"/>
  <sheetViews>
    <sheetView workbookViewId="0">
      <selection activeCell="N4" sqref="N4"/>
    </sheetView>
  </sheetViews>
  <sheetFormatPr baseColWidth="10" defaultColWidth="11.42578125" defaultRowHeight="13.5" x14ac:dyDescent="0.25"/>
  <cols>
    <col min="1" max="1" width="5.140625" style="6" customWidth="1"/>
    <col min="2" max="2" width="16.140625" style="6" customWidth="1"/>
    <col min="3" max="3" width="11.42578125" style="6"/>
    <col min="4" max="4" width="4.7109375" style="6" customWidth="1"/>
    <col min="5" max="5" width="16.140625" style="6" customWidth="1"/>
    <col min="6" max="7" width="11.42578125" style="6"/>
    <col min="8" max="8" width="16.140625" style="6" customWidth="1"/>
    <col min="9" max="9" width="11.42578125" style="6"/>
    <col min="10" max="10" width="4.7109375" style="6" customWidth="1"/>
    <col min="11" max="11" width="16.140625" style="6" customWidth="1"/>
    <col min="12" max="13" width="11.42578125" style="6"/>
    <col min="14" max="14" width="18" style="6" customWidth="1"/>
    <col min="15" max="15" width="14.140625" style="6" bestFit="1" customWidth="1"/>
    <col min="16" max="16384" width="11.42578125" style="6"/>
  </cols>
  <sheetData>
    <row r="2" spans="2:15" ht="15.75" x14ac:dyDescent="0.25">
      <c r="B2" s="54" t="s">
        <v>69</v>
      </c>
      <c r="H2" s="54" t="s">
        <v>70</v>
      </c>
      <c r="N2" s="55" t="s">
        <v>127</v>
      </c>
      <c r="O2" s="55" t="s">
        <v>130</v>
      </c>
    </row>
    <row r="4" spans="2:15" x14ac:dyDescent="0.25">
      <c r="B4" s="161" t="s">
        <v>46</v>
      </c>
      <c r="C4" s="161"/>
      <c r="E4" s="161" t="s">
        <v>57</v>
      </c>
      <c r="F4" s="161"/>
      <c r="H4" s="159" t="s">
        <v>46</v>
      </c>
      <c r="I4" s="160"/>
      <c r="K4" s="161" t="s">
        <v>57</v>
      </c>
      <c r="L4" s="161"/>
      <c r="N4" s="6" t="s">
        <v>72</v>
      </c>
      <c r="O4" s="6">
        <v>15103</v>
      </c>
    </row>
    <row r="5" spans="2:15" x14ac:dyDescent="0.25">
      <c r="N5" s="6" t="str">
        <f t="array" aca="1" ref="N5:N201" ca="1">OFFSET(Equipos!$B$5,0,0,COUNTA(Tabla_Equipos[Código]))</f>
        <v>8676</v>
      </c>
    </row>
    <row r="6" spans="2:15" x14ac:dyDescent="0.25">
      <c r="B6" s="164" t="s">
        <v>47</v>
      </c>
      <c r="C6" s="164"/>
      <c r="E6" s="164" t="s">
        <v>47</v>
      </c>
      <c r="F6" s="164"/>
      <c r="H6" s="162" t="s">
        <v>47</v>
      </c>
      <c r="I6" s="163"/>
      <c r="K6" s="164" t="s">
        <v>47</v>
      </c>
      <c r="L6" s="164"/>
      <c r="N6" s="6" t="str">
        <f ca="1"/>
        <v>4020</v>
      </c>
    </row>
    <row r="7" spans="2:15" x14ac:dyDescent="0.25">
      <c r="B7" s="64" t="s">
        <v>48</v>
      </c>
      <c r="C7" s="62">
        <f>Programa!$H$5</f>
        <v>0.75</v>
      </c>
      <c r="E7" s="64" t="s">
        <v>48</v>
      </c>
      <c r="F7" s="62">
        <f>Programa!$I$5</f>
        <v>0.6</v>
      </c>
      <c r="H7" s="64" t="s">
        <v>48</v>
      </c>
      <c r="I7" s="62">
        <f>Programa!$H$5</f>
        <v>0.75</v>
      </c>
      <c r="K7" s="64" t="s">
        <v>48</v>
      </c>
      <c r="L7" s="62">
        <f>Programa!$I$5</f>
        <v>0.6</v>
      </c>
      <c r="N7" s="6" t="str">
        <f ca="1"/>
        <v>4717</v>
      </c>
    </row>
    <row r="8" spans="2:15" x14ac:dyDescent="0.25">
      <c r="B8" s="64" t="s">
        <v>49</v>
      </c>
      <c r="C8" s="62">
        <f>Programa!$H$7-Programa!$H$5</f>
        <v>0.15000000000000002</v>
      </c>
      <c r="E8" s="64" t="s">
        <v>49</v>
      </c>
      <c r="F8" s="62">
        <f>Programa!$I$7-Programa!$I$5</f>
        <v>0.20000000000000007</v>
      </c>
      <c r="H8" s="64" t="s">
        <v>49</v>
      </c>
      <c r="I8" s="62">
        <f>Programa!$H$7-Programa!$H$5</f>
        <v>0.15000000000000002</v>
      </c>
      <c r="K8" s="64" t="s">
        <v>49</v>
      </c>
      <c r="L8" s="62">
        <f>Programa!$I$7-Programa!$I$5</f>
        <v>0.20000000000000007</v>
      </c>
      <c r="N8" s="6" t="str">
        <f ca="1"/>
        <v>2180</v>
      </c>
    </row>
    <row r="9" spans="2:15" x14ac:dyDescent="0.25">
      <c r="B9" s="64" t="s">
        <v>50</v>
      </c>
      <c r="C9" s="62">
        <f>1-C8-C7</f>
        <v>9.9999999999999978E-2</v>
      </c>
      <c r="E9" s="64" t="s">
        <v>50</v>
      </c>
      <c r="F9" s="62">
        <f>1-F8-F7</f>
        <v>0.19999999999999996</v>
      </c>
      <c r="H9" s="64" t="s">
        <v>50</v>
      </c>
      <c r="I9" s="62">
        <f>1-I8-I7</f>
        <v>9.9999999999999978E-2</v>
      </c>
      <c r="K9" s="64" t="s">
        <v>50</v>
      </c>
      <c r="L9" s="62">
        <f>1-L8-L7</f>
        <v>0.19999999999999996</v>
      </c>
      <c r="N9" s="6" t="e">
        <f ca="1"/>
        <v>#N/A</v>
      </c>
    </row>
    <row r="10" spans="2:15" x14ac:dyDescent="0.25">
      <c r="B10" s="64" t="s">
        <v>51</v>
      </c>
      <c r="C10" s="63">
        <v>1</v>
      </c>
      <c r="E10" s="64" t="s">
        <v>51</v>
      </c>
      <c r="F10" s="63">
        <v>1</v>
      </c>
      <c r="H10" s="64" t="s">
        <v>51</v>
      </c>
      <c r="I10" s="63">
        <v>1</v>
      </c>
      <c r="K10" s="64" t="s">
        <v>51</v>
      </c>
      <c r="L10" s="63">
        <v>1</v>
      </c>
      <c r="N10" s="6" t="e">
        <f ca="1"/>
        <v>#N/A</v>
      </c>
    </row>
    <row r="11" spans="2:15" x14ac:dyDescent="0.25">
      <c r="N11" s="6" t="e">
        <f ca="1"/>
        <v>#N/A</v>
      </c>
    </row>
    <row r="12" spans="2:15" x14ac:dyDescent="0.25">
      <c r="B12" s="164" t="s">
        <v>52</v>
      </c>
      <c r="C12" s="164"/>
      <c r="E12" s="164" t="s">
        <v>52</v>
      </c>
      <c r="F12" s="164"/>
      <c r="H12" s="162" t="s">
        <v>52</v>
      </c>
      <c r="I12" s="163"/>
      <c r="K12" s="164" t="s">
        <v>52</v>
      </c>
      <c r="L12" s="164"/>
      <c r="N12" s="6" t="e">
        <f ca="1"/>
        <v>#N/A</v>
      </c>
    </row>
    <row r="13" spans="2:15" x14ac:dyDescent="0.25">
      <c r="B13" s="64" t="s">
        <v>53</v>
      </c>
      <c r="C13" s="62" t="str">
        <f>IFERROR(ROUND(Programa!F4/(Programa!F4+Programa!F7),2),"")</f>
        <v/>
      </c>
      <c r="E13" s="64" t="s">
        <v>53</v>
      </c>
      <c r="F13" s="62" t="str">
        <f>IFERROR(ROUND(Programa!F4/(Programa!F4+Programa!F5),2),"")</f>
        <v/>
      </c>
      <c r="H13" s="64" t="s">
        <v>53</v>
      </c>
      <c r="I13" s="62" t="str">
        <f>IFERROR(ROUND(Informe!C12/(Informe!C12+Informe!C14),2),"")</f>
        <v/>
      </c>
      <c r="K13" s="64" t="s">
        <v>53</v>
      </c>
      <c r="L13" s="62" t="str">
        <f>IFERROR(ROUND(Informe!C12/(Informe!C12+Informe!C13),2),"")</f>
        <v/>
      </c>
      <c r="N13" s="6" t="e">
        <f ca="1"/>
        <v>#N/A</v>
      </c>
    </row>
    <row r="14" spans="2:15" x14ac:dyDescent="0.25">
      <c r="B14" s="64" t="s">
        <v>54</v>
      </c>
      <c r="C14" s="63">
        <v>0.03</v>
      </c>
      <c r="E14" s="64" t="s">
        <v>54</v>
      </c>
      <c r="F14" s="63">
        <v>0.03</v>
      </c>
      <c r="H14" s="64" t="s">
        <v>54</v>
      </c>
      <c r="I14" s="63">
        <v>0.03</v>
      </c>
      <c r="K14" s="64" t="s">
        <v>54</v>
      </c>
      <c r="L14" s="63">
        <v>0.03</v>
      </c>
      <c r="N14" s="6" t="e">
        <f ca="1"/>
        <v>#N/A</v>
      </c>
    </row>
    <row r="15" spans="2:15" x14ac:dyDescent="0.25">
      <c r="B15" s="64" t="s">
        <v>55</v>
      </c>
      <c r="C15" s="62" t="e">
        <f>1-C13-C14</f>
        <v>#VALUE!</v>
      </c>
      <c r="E15" s="64" t="s">
        <v>55</v>
      </c>
      <c r="F15" s="62" t="e">
        <f>1-F13-F14</f>
        <v>#VALUE!</v>
      </c>
      <c r="H15" s="64" t="s">
        <v>55</v>
      </c>
      <c r="I15" s="62" t="e">
        <f>1-I13-I14</f>
        <v>#VALUE!</v>
      </c>
      <c r="K15" s="64" t="s">
        <v>55</v>
      </c>
      <c r="L15" s="62" t="e">
        <f>1-L13-L14</f>
        <v>#VALUE!</v>
      </c>
      <c r="N15" s="6" t="e">
        <f ca="1"/>
        <v>#N/A</v>
      </c>
    </row>
    <row r="16" spans="2:15" x14ac:dyDescent="0.25">
      <c r="B16" s="64" t="s">
        <v>56</v>
      </c>
      <c r="C16" s="63">
        <v>1</v>
      </c>
      <c r="E16" s="64" t="s">
        <v>56</v>
      </c>
      <c r="F16" s="63">
        <v>1</v>
      </c>
      <c r="H16" s="64" t="s">
        <v>56</v>
      </c>
      <c r="I16" s="63">
        <v>1</v>
      </c>
      <c r="K16" s="64" t="s">
        <v>56</v>
      </c>
      <c r="L16" s="63">
        <v>1</v>
      </c>
      <c r="N16" s="6" t="e">
        <f ca="1"/>
        <v>#N/A</v>
      </c>
    </row>
    <row r="17" spans="14:14" x14ac:dyDescent="0.25">
      <c r="N17" s="6" t="e">
        <f ca="1"/>
        <v>#N/A</v>
      </c>
    </row>
    <row r="18" spans="14:14" x14ac:dyDescent="0.25">
      <c r="N18" s="6" t="e">
        <f ca="1"/>
        <v>#N/A</v>
      </c>
    </row>
    <row r="19" spans="14:14" x14ac:dyDescent="0.25">
      <c r="N19" s="6" t="e">
        <f ca="1"/>
        <v>#N/A</v>
      </c>
    </row>
    <row r="20" spans="14:14" x14ac:dyDescent="0.25">
      <c r="N20" s="6" t="e">
        <f ca="1"/>
        <v>#N/A</v>
      </c>
    </row>
    <row r="21" spans="14:14" x14ac:dyDescent="0.25">
      <c r="N21" s="6" t="e">
        <f ca="1"/>
        <v>#N/A</v>
      </c>
    </row>
    <row r="22" spans="14:14" x14ac:dyDescent="0.25">
      <c r="N22" s="6" t="e">
        <f ca="1"/>
        <v>#N/A</v>
      </c>
    </row>
    <row r="23" spans="14:14" x14ac:dyDescent="0.25">
      <c r="N23" s="6" t="e">
        <f ca="1"/>
        <v>#N/A</v>
      </c>
    </row>
    <row r="24" spans="14:14" x14ac:dyDescent="0.25">
      <c r="N24" s="6" t="e">
        <f ca="1"/>
        <v>#N/A</v>
      </c>
    </row>
    <row r="25" spans="14:14" x14ac:dyDescent="0.25">
      <c r="N25" s="6" t="e">
        <f ca="1"/>
        <v>#N/A</v>
      </c>
    </row>
    <row r="26" spans="14:14" x14ac:dyDescent="0.25">
      <c r="N26" s="6" t="e">
        <f ca="1"/>
        <v>#N/A</v>
      </c>
    </row>
    <row r="27" spans="14:14" x14ac:dyDescent="0.25">
      <c r="N27" s="6" t="e">
        <f ca="1"/>
        <v>#N/A</v>
      </c>
    </row>
    <row r="28" spans="14:14" x14ac:dyDescent="0.25">
      <c r="N28" s="6" t="e">
        <f ca="1"/>
        <v>#N/A</v>
      </c>
    </row>
    <row r="29" spans="14:14" x14ac:dyDescent="0.25">
      <c r="N29" s="6" t="e">
        <f ca="1"/>
        <v>#N/A</v>
      </c>
    </row>
    <row r="30" spans="14:14" x14ac:dyDescent="0.25">
      <c r="N30" s="6" t="e">
        <f ca="1"/>
        <v>#N/A</v>
      </c>
    </row>
    <row r="31" spans="14:14" x14ac:dyDescent="0.25">
      <c r="N31" s="6" t="e">
        <f ca="1"/>
        <v>#N/A</v>
      </c>
    </row>
    <row r="32" spans="14:14" x14ac:dyDescent="0.25">
      <c r="N32" s="6" t="e">
        <f ca="1"/>
        <v>#N/A</v>
      </c>
    </row>
    <row r="33" spans="14:14" x14ac:dyDescent="0.25">
      <c r="N33" s="6" t="e">
        <f ca="1"/>
        <v>#N/A</v>
      </c>
    </row>
    <row r="34" spans="14:14" x14ac:dyDescent="0.25">
      <c r="N34" s="6" t="e">
        <f ca="1"/>
        <v>#N/A</v>
      </c>
    </row>
    <row r="35" spans="14:14" x14ac:dyDescent="0.25">
      <c r="N35" s="6" t="e">
        <f ca="1"/>
        <v>#N/A</v>
      </c>
    </row>
    <row r="36" spans="14:14" x14ac:dyDescent="0.25">
      <c r="N36" s="6" t="e">
        <f ca="1"/>
        <v>#N/A</v>
      </c>
    </row>
    <row r="37" spans="14:14" x14ac:dyDescent="0.25">
      <c r="N37" s="6" t="e">
        <f ca="1"/>
        <v>#N/A</v>
      </c>
    </row>
    <row r="38" spans="14:14" x14ac:dyDescent="0.25">
      <c r="N38" s="6" t="e">
        <f ca="1"/>
        <v>#N/A</v>
      </c>
    </row>
    <row r="39" spans="14:14" x14ac:dyDescent="0.25">
      <c r="N39" s="6" t="e">
        <f ca="1"/>
        <v>#N/A</v>
      </c>
    </row>
    <row r="40" spans="14:14" x14ac:dyDescent="0.25">
      <c r="N40" s="6" t="e">
        <f ca="1"/>
        <v>#N/A</v>
      </c>
    </row>
    <row r="41" spans="14:14" x14ac:dyDescent="0.25">
      <c r="N41" s="6" t="e">
        <f ca="1"/>
        <v>#N/A</v>
      </c>
    </row>
    <row r="42" spans="14:14" x14ac:dyDescent="0.25">
      <c r="N42" s="6" t="e">
        <f ca="1"/>
        <v>#N/A</v>
      </c>
    </row>
    <row r="43" spans="14:14" x14ac:dyDescent="0.25">
      <c r="N43" s="6" t="e">
        <f ca="1"/>
        <v>#N/A</v>
      </c>
    </row>
    <row r="44" spans="14:14" x14ac:dyDescent="0.25">
      <c r="N44" s="6" t="e">
        <f ca="1"/>
        <v>#N/A</v>
      </c>
    </row>
    <row r="45" spans="14:14" x14ac:dyDescent="0.25">
      <c r="N45" s="6" t="e">
        <f ca="1"/>
        <v>#N/A</v>
      </c>
    </row>
    <row r="46" spans="14:14" x14ac:dyDescent="0.25">
      <c r="N46" s="6" t="e">
        <f ca="1"/>
        <v>#N/A</v>
      </c>
    </row>
    <row r="47" spans="14:14" x14ac:dyDescent="0.25">
      <c r="N47" s="6" t="e">
        <f ca="1"/>
        <v>#N/A</v>
      </c>
    </row>
    <row r="48" spans="14:14" x14ac:dyDescent="0.25">
      <c r="N48" s="6" t="e">
        <f ca="1"/>
        <v>#N/A</v>
      </c>
    </row>
    <row r="49" spans="14:14" x14ac:dyDescent="0.25">
      <c r="N49" s="6" t="e">
        <f ca="1"/>
        <v>#N/A</v>
      </c>
    </row>
    <row r="50" spans="14:14" x14ac:dyDescent="0.25">
      <c r="N50" s="6" t="e">
        <f ca="1"/>
        <v>#N/A</v>
      </c>
    </row>
    <row r="51" spans="14:14" x14ac:dyDescent="0.25">
      <c r="N51" s="6" t="e">
        <f ca="1"/>
        <v>#N/A</v>
      </c>
    </row>
    <row r="52" spans="14:14" x14ac:dyDescent="0.25">
      <c r="N52" s="6" t="e">
        <f ca="1"/>
        <v>#N/A</v>
      </c>
    </row>
    <row r="53" spans="14:14" x14ac:dyDescent="0.25">
      <c r="N53" s="6" t="e">
        <f ca="1"/>
        <v>#N/A</v>
      </c>
    </row>
    <row r="54" spans="14:14" x14ac:dyDescent="0.25">
      <c r="N54" s="6" t="e">
        <f ca="1"/>
        <v>#N/A</v>
      </c>
    </row>
    <row r="55" spans="14:14" x14ac:dyDescent="0.25">
      <c r="N55" s="6" t="e">
        <f ca="1"/>
        <v>#N/A</v>
      </c>
    </row>
    <row r="56" spans="14:14" x14ac:dyDescent="0.25">
      <c r="N56" s="6" t="e">
        <f ca="1"/>
        <v>#N/A</v>
      </c>
    </row>
    <row r="57" spans="14:14" x14ac:dyDescent="0.25">
      <c r="N57" s="6" t="e">
        <f ca="1"/>
        <v>#N/A</v>
      </c>
    </row>
    <row r="58" spans="14:14" x14ac:dyDescent="0.25">
      <c r="N58" s="6" t="e">
        <f ca="1"/>
        <v>#N/A</v>
      </c>
    </row>
    <row r="59" spans="14:14" x14ac:dyDescent="0.25">
      <c r="N59" s="6" t="e">
        <f ca="1"/>
        <v>#N/A</v>
      </c>
    </row>
    <row r="60" spans="14:14" x14ac:dyDescent="0.25">
      <c r="N60" s="6" t="e">
        <f ca="1"/>
        <v>#N/A</v>
      </c>
    </row>
    <row r="61" spans="14:14" x14ac:dyDescent="0.25">
      <c r="N61" s="6" t="e">
        <f ca="1"/>
        <v>#N/A</v>
      </c>
    </row>
    <row r="62" spans="14:14" x14ac:dyDescent="0.25">
      <c r="N62" s="6" t="e">
        <f ca="1"/>
        <v>#N/A</v>
      </c>
    </row>
    <row r="63" spans="14:14" x14ac:dyDescent="0.25">
      <c r="N63" s="6" t="e">
        <f ca="1"/>
        <v>#N/A</v>
      </c>
    </row>
    <row r="64" spans="14:14" x14ac:dyDescent="0.25">
      <c r="N64" s="6" t="e">
        <f ca="1"/>
        <v>#N/A</v>
      </c>
    </row>
    <row r="65" spans="14:14" x14ac:dyDescent="0.25">
      <c r="N65" s="6" t="e">
        <f ca="1"/>
        <v>#N/A</v>
      </c>
    </row>
    <row r="66" spans="14:14" x14ac:dyDescent="0.25">
      <c r="N66" s="6" t="e">
        <f ca="1"/>
        <v>#N/A</v>
      </c>
    </row>
    <row r="67" spans="14:14" x14ac:dyDescent="0.25">
      <c r="N67" s="6" t="e">
        <f ca="1"/>
        <v>#N/A</v>
      </c>
    </row>
    <row r="68" spans="14:14" x14ac:dyDescent="0.25">
      <c r="N68" s="6" t="e">
        <f ca="1"/>
        <v>#N/A</v>
      </c>
    </row>
    <row r="69" spans="14:14" x14ac:dyDescent="0.25">
      <c r="N69" s="6" t="e">
        <f ca="1"/>
        <v>#N/A</v>
      </c>
    </row>
    <row r="70" spans="14:14" x14ac:dyDescent="0.25">
      <c r="N70" s="6" t="e">
        <f ca="1"/>
        <v>#N/A</v>
      </c>
    </row>
    <row r="71" spans="14:14" x14ac:dyDescent="0.25">
      <c r="N71" s="6" t="e">
        <f ca="1"/>
        <v>#N/A</v>
      </c>
    </row>
    <row r="72" spans="14:14" x14ac:dyDescent="0.25">
      <c r="N72" s="6" t="e">
        <f ca="1"/>
        <v>#N/A</v>
      </c>
    </row>
    <row r="73" spans="14:14" x14ac:dyDescent="0.25">
      <c r="N73" s="6" t="e">
        <f ca="1"/>
        <v>#N/A</v>
      </c>
    </row>
    <row r="74" spans="14:14" x14ac:dyDescent="0.25">
      <c r="N74" s="6" t="e">
        <f ca="1"/>
        <v>#N/A</v>
      </c>
    </row>
    <row r="75" spans="14:14" x14ac:dyDescent="0.25">
      <c r="N75" s="6" t="e">
        <f ca="1"/>
        <v>#N/A</v>
      </c>
    </row>
    <row r="76" spans="14:14" x14ac:dyDescent="0.25">
      <c r="N76" s="6" t="e">
        <f ca="1"/>
        <v>#N/A</v>
      </c>
    </row>
    <row r="77" spans="14:14" x14ac:dyDescent="0.25">
      <c r="N77" s="6" t="e">
        <f ca="1"/>
        <v>#N/A</v>
      </c>
    </row>
    <row r="78" spans="14:14" x14ac:dyDescent="0.25">
      <c r="N78" s="6" t="e">
        <f ca="1"/>
        <v>#N/A</v>
      </c>
    </row>
    <row r="79" spans="14:14" x14ac:dyDescent="0.25">
      <c r="N79" s="6" t="e">
        <f ca="1"/>
        <v>#N/A</v>
      </c>
    </row>
    <row r="80" spans="14:14" x14ac:dyDescent="0.25">
      <c r="N80" s="6" t="e">
        <f ca="1"/>
        <v>#N/A</v>
      </c>
    </row>
    <row r="81" spans="14:14" x14ac:dyDescent="0.25">
      <c r="N81" s="6" t="e">
        <f ca="1"/>
        <v>#N/A</v>
      </c>
    </row>
    <row r="82" spans="14:14" x14ac:dyDescent="0.25">
      <c r="N82" s="6" t="e">
        <f ca="1"/>
        <v>#N/A</v>
      </c>
    </row>
    <row r="83" spans="14:14" x14ac:dyDescent="0.25">
      <c r="N83" s="6" t="e">
        <f ca="1"/>
        <v>#N/A</v>
      </c>
    </row>
    <row r="84" spans="14:14" x14ac:dyDescent="0.25">
      <c r="N84" s="6" t="e">
        <f ca="1"/>
        <v>#N/A</v>
      </c>
    </row>
    <row r="85" spans="14:14" x14ac:dyDescent="0.25">
      <c r="N85" s="6" t="e">
        <f ca="1"/>
        <v>#N/A</v>
      </c>
    </row>
    <row r="86" spans="14:14" x14ac:dyDescent="0.25">
      <c r="N86" s="6" t="e">
        <f ca="1"/>
        <v>#N/A</v>
      </c>
    </row>
    <row r="87" spans="14:14" x14ac:dyDescent="0.25">
      <c r="N87" s="6" t="e">
        <f ca="1"/>
        <v>#N/A</v>
      </c>
    </row>
    <row r="88" spans="14:14" x14ac:dyDescent="0.25">
      <c r="N88" s="6" t="e">
        <f ca="1"/>
        <v>#N/A</v>
      </c>
    </row>
    <row r="89" spans="14:14" x14ac:dyDescent="0.25">
      <c r="N89" s="6" t="e">
        <f ca="1"/>
        <v>#N/A</v>
      </c>
    </row>
    <row r="90" spans="14:14" x14ac:dyDescent="0.25">
      <c r="N90" s="6" t="e">
        <f ca="1"/>
        <v>#N/A</v>
      </c>
    </row>
    <row r="91" spans="14:14" x14ac:dyDescent="0.25">
      <c r="N91" s="6" t="e">
        <f ca="1"/>
        <v>#N/A</v>
      </c>
    </row>
    <row r="92" spans="14:14" x14ac:dyDescent="0.25">
      <c r="N92" s="6" t="e">
        <f ca="1"/>
        <v>#N/A</v>
      </c>
    </row>
    <row r="93" spans="14:14" x14ac:dyDescent="0.25">
      <c r="N93" s="6" t="e">
        <f ca="1"/>
        <v>#N/A</v>
      </c>
    </row>
    <row r="94" spans="14:14" x14ac:dyDescent="0.25">
      <c r="N94" s="6" t="e">
        <f ca="1"/>
        <v>#N/A</v>
      </c>
    </row>
    <row r="95" spans="14:14" x14ac:dyDescent="0.25">
      <c r="N95" s="6" t="e">
        <f ca="1"/>
        <v>#N/A</v>
      </c>
    </row>
    <row r="96" spans="14:14" x14ac:dyDescent="0.25">
      <c r="N96" s="6" t="e">
        <f ca="1"/>
        <v>#N/A</v>
      </c>
    </row>
    <row r="97" spans="14:14" x14ac:dyDescent="0.25">
      <c r="N97" s="6" t="e">
        <f ca="1"/>
        <v>#N/A</v>
      </c>
    </row>
    <row r="98" spans="14:14" x14ac:dyDescent="0.25">
      <c r="N98" s="6" t="e">
        <f ca="1"/>
        <v>#N/A</v>
      </c>
    </row>
    <row r="99" spans="14:14" x14ac:dyDescent="0.25">
      <c r="N99" s="6" t="e">
        <f ca="1"/>
        <v>#N/A</v>
      </c>
    </row>
    <row r="100" spans="14:14" x14ac:dyDescent="0.25">
      <c r="N100" s="6" t="e">
        <f ca="1"/>
        <v>#N/A</v>
      </c>
    </row>
    <row r="101" spans="14:14" x14ac:dyDescent="0.25">
      <c r="N101" s="6" t="e">
        <f ca="1"/>
        <v>#N/A</v>
      </c>
    </row>
    <row r="102" spans="14:14" x14ac:dyDescent="0.25">
      <c r="N102" s="6" t="e">
        <f ca="1"/>
        <v>#N/A</v>
      </c>
    </row>
    <row r="103" spans="14:14" x14ac:dyDescent="0.25">
      <c r="N103" s="6" t="e">
        <f ca="1"/>
        <v>#N/A</v>
      </c>
    </row>
    <row r="104" spans="14:14" x14ac:dyDescent="0.25">
      <c r="N104" s="6" t="e">
        <f ca="1"/>
        <v>#N/A</v>
      </c>
    </row>
    <row r="105" spans="14:14" x14ac:dyDescent="0.25">
      <c r="N105" s="6" t="e">
        <f ca="1"/>
        <v>#N/A</v>
      </c>
    </row>
    <row r="106" spans="14:14" x14ac:dyDescent="0.25">
      <c r="N106" s="6" t="e">
        <f ca="1"/>
        <v>#N/A</v>
      </c>
    </row>
    <row r="107" spans="14:14" x14ac:dyDescent="0.25">
      <c r="N107" s="6" t="e">
        <f ca="1"/>
        <v>#N/A</v>
      </c>
    </row>
    <row r="108" spans="14:14" x14ac:dyDescent="0.25">
      <c r="N108" s="6" t="e">
        <f ca="1"/>
        <v>#N/A</v>
      </c>
    </row>
    <row r="109" spans="14:14" x14ac:dyDescent="0.25">
      <c r="N109" s="6" t="e">
        <f ca="1"/>
        <v>#N/A</v>
      </c>
    </row>
    <row r="110" spans="14:14" x14ac:dyDescent="0.25">
      <c r="N110" s="6" t="e">
        <f ca="1"/>
        <v>#N/A</v>
      </c>
    </row>
    <row r="111" spans="14:14" x14ac:dyDescent="0.25">
      <c r="N111" s="6" t="e">
        <f ca="1"/>
        <v>#N/A</v>
      </c>
    </row>
    <row r="112" spans="14:14" x14ac:dyDescent="0.25">
      <c r="N112" s="6" t="e">
        <f ca="1"/>
        <v>#N/A</v>
      </c>
    </row>
    <row r="113" spans="14:14" x14ac:dyDescent="0.25">
      <c r="N113" s="6" t="e">
        <f ca="1"/>
        <v>#N/A</v>
      </c>
    </row>
    <row r="114" spans="14:14" x14ac:dyDescent="0.25">
      <c r="N114" s="6" t="e">
        <f ca="1"/>
        <v>#N/A</v>
      </c>
    </row>
    <row r="115" spans="14:14" x14ac:dyDescent="0.25">
      <c r="N115" s="6" t="e">
        <f ca="1"/>
        <v>#N/A</v>
      </c>
    </row>
    <row r="116" spans="14:14" x14ac:dyDescent="0.25">
      <c r="N116" s="6" t="e">
        <f ca="1"/>
        <v>#N/A</v>
      </c>
    </row>
    <row r="117" spans="14:14" x14ac:dyDescent="0.25">
      <c r="N117" s="6" t="e">
        <f ca="1"/>
        <v>#N/A</v>
      </c>
    </row>
    <row r="118" spans="14:14" x14ac:dyDescent="0.25">
      <c r="N118" s="6" t="e">
        <f ca="1"/>
        <v>#N/A</v>
      </c>
    </row>
    <row r="119" spans="14:14" x14ac:dyDescent="0.25">
      <c r="N119" s="6" t="e">
        <f ca="1"/>
        <v>#N/A</v>
      </c>
    </row>
    <row r="120" spans="14:14" x14ac:dyDescent="0.25">
      <c r="N120" s="6" t="e">
        <f ca="1"/>
        <v>#N/A</v>
      </c>
    </row>
    <row r="121" spans="14:14" x14ac:dyDescent="0.25">
      <c r="N121" s="6" t="e">
        <f ca="1"/>
        <v>#N/A</v>
      </c>
    </row>
    <row r="122" spans="14:14" x14ac:dyDescent="0.25">
      <c r="N122" s="6" t="e">
        <f ca="1"/>
        <v>#N/A</v>
      </c>
    </row>
    <row r="123" spans="14:14" x14ac:dyDescent="0.25">
      <c r="N123" s="6" t="e">
        <f ca="1"/>
        <v>#N/A</v>
      </c>
    </row>
    <row r="124" spans="14:14" x14ac:dyDescent="0.25">
      <c r="N124" s="6" t="e">
        <f ca="1"/>
        <v>#N/A</v>
      </c>
    </row>
    <row r="125" spans="14:14" x14ac:dyDescent="0.25">
      <c r="N125" s="6" t="e">
        <f ca="1"/>
        <v>#N/A</v>
      </c>
    </row>
    <row r="126" spans="14:14" x14ac:dyDescent="0.25">
      <c r="N126" s="6" t="e">
        <f ca="1"/>
        <v>#N/A</v>
      </c>
    </row>
    <row r="127" spans="14:14" x14ac:dyDescent="0.25">
      <c r="N127" s="6" t="e">
        <f ca="1"/>
        <v>#N/A</v>
      </c>
    </row>
    <row r="128" spans="14:14" x14ac:dyDescent="0.25">
      <c r="N128" s="6" t="e">
        <f ca="1"/>
        <v>#N/A</v>
      </c>
    </row>
    <row r="129" spans="14:14" x14ac:dyDescent="0.25">
      <c r="N129" s="6" t="e">
        <f ca="1"/>
        <v>#N/A</v>
      </c>
    </row>
    <row r="130" spans="14:14" x14ac:dyDescent="0.25">
      <c r="N130" s="6" t="e">
        <f ca="1"/>
        <v>#N/A</v>
      </c>
    </row>
    <row r="131" spans="14:14" x14ac:dyDescent="0.25">
      <c r="N131" s="6" t="e">
        <f ca="1"/>
        <v>#N/A</v>
      </c>
    </row>
    <row r="132" spans="14:14" x14ac:dyDescent="0.25">
      <c r="N132" s="6" t="e">
        <f ca="1"/>
        <v>#N/A</v>
      </c>
    </row>
    <row r="133" spans="14:14" x14ac:dyDescent="0.25">
      <c r="N133" s="6" t="e">
        <f ca="1"/>
        <v>#N/A</v>
      </c>
    </row>
    <row r="134" spans="14:14" x14ac:dyDescent="0.25">
      <c r="N134" s="6" t="e">
        <f ca="1"/>
        <v>#N/A</v>
      </c>
    </row>
    <row r="135" spans="14:14" x14ac:dyDescent="0.25">
      <c r="N135" s="6" t="e">
        <f ca="1"/>
        <v>#N/A</v>
      </c>
    </row>
    <row r="136" spans="14:14" x14ac:dyDescent="0.25">
      <c r="N136" s="6" t="e">
        <f ca="1"/>
        <v>#N/A</v>
      </c>
    </row>
    <row r="137" spans="14:14" x14ac:dyDescent="0.25">
      <c r="N137" s="6" t="e">
        <f ca="1"/>
        <v>#N/A</v>
      </c>
    </row>
    <row r="138" spans="14:14" x14ac:dyDescent="0.25">
      <c r="N138" s="6" t="e">
        <f ca="1"/>
        <v>#N/A</v>
      </c>
    </row>
    <row r="139" spans="14:14" x14ac:dyDescent="0.25">
      <c r="N139" s="6" t="e">
        <f ca="1"/>
        <v>#N/A</v>
      </c>
    </row>
    <row r="140" spans="14:14" x14ac:dyDescent="0.25">
      <c r="N140" s="6" t="e">
        <f ca="1"/>
        <v>#N/A</v>
      </c>
    </row>
    <row r="141" spans="14:14" x14ac:dyDescent="0.25">
      <c r="N141" s="6" t="e">
        <f ca="1"/>
        <v>#N/A</v>
      </c>
    </row>
    <row r="142" spans="14:14" x14ac:dyDescent="0.25">
      <c r="N142" s="6" t="e">
        <f ca="1"/>
        <v>#N/A</v>
      </c>
    </row>
    <row r="143" spans="14:14" x14ac:dyDescent="0.25">
      <c r="N143" s="6" t="e">
        <f ca="1"/>
        <v>#N/A</v>
      </c>
    </row>
    <row r="144" spans="14:14" x14ac:dyDescent="0.25">
      <c r="N144" s="6" t="e">
        <f ca="1"/>
        <v>#N/A</v>
      </c>
    </row>
    <row r="145" spans="14:14" x14ac:dyDescent="0.25">
      <c r="N145" s="6" t="e">
        <f ca="1"/>
        <v>#N/A</v>
      </c>
    </row>
    <row r="146" spans="14:14" x14ac:dyDescent="0.25">
      <c r="N146" s="6" t="e">
        <f ca="1"/>
        <v>#N/A</v>
      </c>
    </row>
    <row r="147" spans="14:14" x14ac:dyDescent="0.25">
      <c r="N147" s="6" t="e">
        <f ca="1"/>
        <v>#N/A</v>
      </c>
    </row>
    <row r="148" spans="14:14" x14ac:dyDescent="0.25">
      <c r="N148" s="6" t="e">
        <f ca="1"/>
        <v>#N/A</v>
      </c>
    </row>
    <row r="149" spans="14:14" x14ac:dyDescent="0.25">
      <c r="N149" s="6" t="e">
        <f ca="1"/>
        <v>#N/A</v>
      </c>
    </row>
    <row r="150" spans="14:14" x14ac:dyDescent="0.25">
      <c r="N150" s="6" t="e">
        <f ca="1"/>
        <v>#N/A</v>
      </c>
    </row>
    <row r="151" spans="14:14" x14ac:dyDescent="0.25">
      <c r="N151" s="6" t="e">
        <f ca="1"/>
        <v>#N/A</v>
      </c>
    </row>
    <row r="152" spans="14:14" x14ac:dyDescent="0.25">
      <c r="N152" s="6" t="e">
        <f ca="1"/>
        <v>#N/A</v>
      </c>
    </row>
    <row r="153" spans="14:14" x14ac:dyDescent="0.25">
      <c r="N153" s="6" t="e">
        <f ca="1"/>
        <v>#N/A</v>
      </c>
    </row>
    <row r="154" spans="14:14" x14ac:dyDescent="0.25">
      <c r="N154" s="6" t="e">
        <f ca="1"/>
        <v>#N/A</v>
      </c>
    </row>
    <row r="155" spans="14:14" x14ac:dyDescent="0.25">
      <c r="N155" s="6" t="e">
        <f ca="1"/>
        <v>#N/A</v>
      </c>
    </row>
    <row r="156" spans="14:14" x14ac:dyDescent="0.25">
      <c r="N156" s="6" t="e">
        <f ca="1"/>
        <v>#N/A</v>
      </c>
    </row>
    <row r="157" spans="14:14" x14ac:dyDescent="0.25">
      <c r="N157" s="6" t="e">
        <f ca="1"/>
        <v>#N/A</v>
      </c>
    </row>
    <row r="158" spans="14:14" x14ac:dyDescent="0.25">
      <c r="N158" s="6" t="e">
        <f ca="1"/>
        <v>#N/A</v>
      </c>
    </row>
    <row r="159" spans="14:14" x14ac:dyDescent="0.25">
      <c r="N159" s="6" t="e">
        <f ca="1"/>
        <v>#N/A</v>
      </c>
    </row>
    <row r="160" spans="14:14" x14ac:dyDescent="0.25">
      <c r="N160" s="6" t="e">
        <f ca="1"/>
        <v>#N/A</v>
      </c>
    </row>
    <row r="161" spans="14:14" x14ac:dyDescent="0.25">
      <c r="N161" s="6" t="e">
        <f ca="1"/>
        <v>#N/A</v>
      </c>
    </row>
    <row r="162" spans="14:14" x14ac:dyDescent="0.25">
      <c r="N162" s="6" t="e">
        <f ca="1"/>
        <v>#N/A</v>
      </c>
    </row>
    <row r="163" spans="14:14" x14ac:dyDescent="0.25">
      <c r="N163" s="6" t="e">
        <f ca="1"/>
        <v>#N/A</v>
      </c>
    </row>
    <row r="164" spans="14:14" x14ac:dyDescent="0.25">
      <c r="N164" s="6" t="e">
        <f ca="1"/>
        <v>#N/A</v>
      </c>
    </row>
    <row r="165" spans="14:14" x14ac:dyDescent="0.25">
      <c r="N165" s="6" t="e">
        <f ca="1"/>
        <v>#N/A</v>
      </c>
    </row>
    <row r="166" spans="14:14" x14ac:dyDescent="0.25">
      <c r="N166" s="6" t="e">
        <f ca="1"/>
        <v>#N/A</v>
      </c>
    </row>
    <row r="167" spans="14:14" x14ac:dyDescent="0.25">
      <c r="N167" s="6" t="e">
        <f ca="1"/>
        <v>#N/A</v>
      </c>
    </row>
    <row r="168" spans="14:14" x14ac:dyDescent="0.25">
      <c r="N168" s="6" t="e">
        <f ca="1"/>
        <v>#N/A</v>
      </c>
    </row>
    <row r="169" spans="14:14" x14ac:dyDescent="0.25">
      <c r="N169" s="6" t="e">
        <f ca="1"/>
        <v>#N/A</v>
      </c>
    </row>
    <row r="170" spans="14:14" x14ac:dyDescent="0.25">
      <c r="N170" s="6" t="e">
        <f ca="1"/>
        <v>#N/A</v>
      </c>
    </row>
    <row r="171" spans="14:14" x14ac:dyDescent="0.25">
      <c r="N171" s="6" t="e">
        <f ca="1"/>
        <v>#N/A</v>
      </c>
    </row>
    <row r="172" spans="14:14" x14ac:dyDescent="0.25">
      <c r="N172" s="6" t="e">
        <f ca="1"/>
        <v>#N/A</v>
      </c>
    </row>
    <row r="173" spans="14:14" x14ac:dyDescent="0.25">
      <c r="N173" s="6" t="e">
        <f ca="1"/>
        <v>#N/A</v>
      </c>
    </row>
    <row r="174" spans="14:14" x14ac:dyDescent="0.25">
      <c r="N174" s="6" t="e">
        <f ca="1"/>
        <v>#N/A</v>
      </c>
    </row>
    <row r="175" spans="14:14" x14ac:dyDescent="0.25">
      <c r="N175" s="6" t="e">
        <f ca="1"/>
        <v>#N/A</v>
      </c>
    </row>
    <row r="176" spans="14:14" x14ac:dyDescent="0.25">
      <c r="N176" s="6" t="e">
        <f ca="1"/>
        <v>#N/A</v>
      </c>
    </row>
    <row r="177" spans="14:14" x14ac:dyDescent="0.25">
      <c r="N177" s="6" t="e">
        <f ca="1"/>
        <v>#N/A</v>
      </c>
    </row>
    <row r="178" spans="14:14" x14ac:dyDescent="0.25">
      <c r="N178" s="6" t="e">
        <f ca="1"/>
        <v>#N/A</v>
      </c>
    </row>
    <row r="179" spans="14:14" x14ac:dyDescent="0.25">
      <c r="N179" s="6" t="e">
        <f ca="1"/>
        <v>#N/A</v>
      </c>
    </row>
    <row r="180" spans="14:14" x14ac:dyDescent="0.25">
      <c r="N180" s="6" t="e">
        <f ca="1"/>
        <v>#N/A</v>
      </c>
    </row>
    <row r="181" spans="14:14" x14ac:dyDescent="0.25">
      <c r="N181" s="6" t="e">
        <f ca="1"/>
        <v>#N/A</v>
      </c>
    </row>
    <row r="182" spans="14:14" x14ac:dyDescent="0.25">
      <c r="N182" s="6" t="e">
        <f ca="1"/>
        <v>#N/A</v>
      </c>
    </row>
    <row r="183" spans="14:14" x14ac:dyDescent="0.25">
      <c r="N183" s="6" t="e">
        <f ca="1"/>
        <v>#N/A</v>
      </c>
    </row>
    <row r="184" spans="14:14" x14ac:dyDescent="0.25">
      <c r="N184" s="6" t="e">
        <f ca="1"/>
        <v>#N/A</v>
      </c>
    </row>
    <row r="185" spans="14:14" x14ac:dyDescent="0.25">
      <c r="N185" s="6" t="e">
        <f ca="1"/>
        <v>#N/A</v>
      </c>
    </row>
    <row r="186" spans="14:14" x14ac:dyDescent="0.25">
      <c r="N186" s="6" t="e">
        <f ca="1"/>
        <v>#N/A</v>
      </c>
    </row>
    <row r="187" spans="14:14" x14ac:dyDescent="0.25">
      <c r="N187" s="6" t="e">
        <f ca="1"/>
        <v>#N/A</v>
      </c>
    </row>
    <row r="188" spans="14:14" x14ac:dyDescent="0.25">
      <c r="N188" s="6" t="e">
        <f ca="1"/>
        <v>#N/A</v>
      </c>
    </row>
    <row r="189" spans="14:14" x14ac:dyDescent="0.25">
      <c r="N189" s="6" t="e">
        <f ca="1"/>
        <v>#N/A</v>
      </c>
    </row>
    <row r="190" spans="14:14" x14ac:dyDescent="0.25">
      <c r="N190" s="6" t="e">
        <f ca="1"/>
        <v>#N/A</v>
      </c>
    </row>
    <row r="191" spans="14:14" x14ac:dyDescent="0.25">
      <c r="N191" s="6" t="e">
        <f ca="1"/>
        <v>#N/A</v>
      </c>
    </row>
    <row r="192" spans="14:14" x14ac:dyDescent="0.25">
      <c r="N192" s="6" t="e">
        <f ca="1"/>
        <v>#N/A</v>
      </c>
    </row>
    <row r="193" spans="14:14" x14ac:dyDescent="0.25">
      <c r="N193" s="6" t="e">
        <f ca="1"/>
        <v>#N/A</v>
      </c>
    </row>
    <row r="194" spans="14:14" x14ac:dyDescent="0.25">
      <c r="N194" s="6" t="e">
        <f ca="1"/>
        <v>#N/A</v>
      </c>
    </row>
    <row r="195" spans="14:14" x14ac:dyDescent="0.25">
      <c r="N195" s="6" t="e">
        <f ca="1"/>
        <v>#N/A</v>
      </c>
    </row>
    <row r="196" spans="14:14" x14ac:dyDescent="0.25">
      <c r="N196" s="6" t="e">
        <f ca="1"/>
        <v>#N/A</v>
      </c>
    </row>
    <row r="197" spans="14:14" x14ac:dyDescent="0.25">
      <c r="N197" s="6" t="e">
        <f ca="1"/>
        <v>#N/A</v>
      </c>
    </row>
    <row r="198" spans="14:14" x14ac:dyDescent="0.25">
      <c r="N198" s="6" t="e">
        <f ca="1"/>
        <v>#N/A</v>
      </c>
    </row>
    <row r="199" spans="14:14" x14ac:dyDescent="0.25">
      <c r="N199" s="6" t="e">
        <f ca="1"/>
        <v>#N/A</v>
      </c>
    </row>
    <row r="200" spans="14:14" x14ac:dyDescent="0.25">
      <c r="N200" s="6" t="e">
        <f ca="1"/>
        <v>#N/A</v>
      </c>
    </row>
    <row r="201" spans="14:14" x14ac:dyDescent="0.25">
      <c r="N201" s="6" t="e">
        <f ca="1"/>
        <v>#N/A</v>
      </c>
    </row>
  </sheetData>
  <mergeCells count="12">
    <mergeCell ref="B6:C6"/>
    <mergeCell ref="B12:C12"/>
    <mergeCell ref="E6:F6"/>
    <mergeCell ref="E12:F12"/>
    <mergeCell ref="B4:C4"/>
    <mergeCell ref="E4:F4"/>
    <mergeCell ref="H4:I4"/>
    <mergeCell ref="K4:L4"/>
    <mergeCell ref="H6:I6"/>
    <mergeCell ref="K6:L6"/>
    <mergeCell ref="H12:I12"/>
    <mergeCell ref="K12:L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F055-35FB-4D80-B0A7-1AFFD673C3A0}">
  <sheetPr codeName="Hoja4">
    <tabColor theme="6" tint="0.79998168889431442"/>
    <pageSetUpPr fitToPage="1"/>
  </sheetPr>
  <dimension ref="A1:NB41"/>
  <sheetViews>
    <sheetView zoomScale="90" zoomScaleNormal="90" workbookViewId="0">
      <selection activeCell="I13" sqref="I13"/>
    </sheetView>
  </sheetViews>
  <sheetFormatPr baseColWidth="10" defaultColWidth="12.7109375" defaultRowHeight="25.35" customHeight="1" x14ac:dyDescent="0.25"/>
  <cols>
    <col min="1" max="1" width="4.85546875" style="30" customWidth="1"/>
    <col min="2" max="2" width="15" style="19" customWidth="1"/>
    <col min="3" max="3" width="15.85546875" style="19" customWidth="1"/>
    <col min="4" max="12" width="12.140625" style="19" bestFit="1" customWidth="1"/>
    <col min="13" max="56" width="13.28515625" style="19" bestFit="1" customWidth="1"/>
    <col min="57" max="16384" width="12.7109375" style="19"/>
  </cols>
  <sheetData>
    <row r="1" spans="1:366" ht="13.7" customHeight="1" x14ac:dyDescent="0.25">
      <c r="A1" s="69" t="b">
        <v>0</v>
      </c>
    </row>
    <row r="2" spans="1:366" ht="25.35" customHeight="1" x14ac:dyDescent="0.25">
      <c r="B2" s="74" t="s">
        <v>126</v>
      </c>
      <c r="C2" s="75" t="str">
        <f>Informe!C3</f>
        <v>8676</v>
      </c>
      <c r="D2" s="71">
        <v>1</v>
      </c>
    </row>
    <row r="3" spans="1:366" ht="25.35" customHeight="1" x14ac:dyDescent="0.25">
      <c r="B3" s="165" t="s">
        <v>71</v>
      </c>
      <c r="C3" s="165"/>
      <c r="D3" s="72" t="s">
        <v>73</v>
      </c>
      <c r="E3" s="72" t="s">
        <v>74</v>
      </c>
      <c r="F3" s="72" t="s">
        <v>75</v>
      </c>
      <c r="G3" s="72" t="s">
        <v>76</v>
      </c>
      <c r="H3" s="72" t="s">
        <v>77</v>
      </c>
      <c r="I3" s="72" t="s">
        <v>78</v>
      </c>
      <c r="J3" s="72" t="s">
        <v>79</v>
      </c>
      <c r="K3" s="73" t="s">
        <v>80</v>
      </c>
      <c r="L3" s="73" t="s">
        <v>81</v>
      </c>
      <c r="M3" s="73" t="s">
        <v>82</v>
      </c>
      <c r="N3" s="73" t="s">
        <v>83</v>
      </c>
      <c r="O3" s="73" t="s">
        <v>84</v>
      </c>
      <c r="P3" s="72" t="s">
        <v>85</v>
      </c>
      <c r="Q3" s="72" t="s">
        <v>86</v>
      </c>
      <c r="R3" s="72" t="s">
        <v>87</v>
      </c>
      <c r="S3" s="72" t="s">
        <v>88</v>
      </c>
      <c r="T3" s="72" t="s">
        <v>89</v>
      </c>
      <c r="U3" s="72" t="s">
        <v>90</v>
      </c>
      <c r="V3" s="72" t="s">
        <v>91</v>
      </c>
      <c r="W3" s="72" t="s">
        <v>92</v>
      </c>
      <c r="X3" s="72" t="s">
        <v>93</v>
      </c>
      <c r="Y3" s="72" t="s">
        <v>94</v>
      </c>
      <c r="Z3" s="72" t="s">
        <v>95</v>
      </c>
      <c r="AA3" s="72" t="s">
        <v>96</v>
      </c>
      <c r="AB3" s="72" t="s">
        <v>97</v>
      </c>
      <c r="AC3" s="72" t="s">
        <v>98</v>
      </c>
      <c r="AD3" s="72" t="s">
        <v>99</v>
      </c>
      <c r="AE3" s="72" t="s">
        <v>100</v>
      </c>
      <c r="AF3" s="72" t="s">
        <v>101</v>
      </c>
      <c r="AG3" s="72" t="s">
        <v>102</v>
      </c>
      <c r="AH3" s="72" t="s">
        <v>103</v>
      </c>
      <c r="AI3" s="72" t="s">
        <v>104</v>
      </c>
      <c r="AJ3" s="72" t="s">
        <v>105</v>
      </c>
      <c r="AK3" s="72" t="s">
        <v>106</v>
      </c>
      <c r="AL3" s="72" t="s">
        <v>107</v>
      </c>
      <c r="AM3" s="72" t="s">
        <v>108</v>
      </c>
      <c r="AN3" s="72" t="s">
        <v>109</v>
      </c>
      <c r="AO3" s="72" t="s">
        <v>110</v>
      </c>
      <c r="AP3" s="72" t="s">
        <v>111</v>
      </c>
      <c r="AQ3" s="72" t="s">
        <v>112</v>
      </c>
      <c r="AR3" s="72" t="s">
        <v>113</v>
      </c>
      <c r="AS3" s="72" t="s">
        <v>114</v>
      </c>
      <c r="AT3" s="72" t="s">
        <v>115</v>
      </c>
      <c r="AU3" s="72" t="s">
        <v>116</v>
      </c>
      <c r="AV3" s="72" t="s">
        <v>117</v>
      </c>
      <c r="AW3" s="72" t="s">
        <v>118</v>
      </c>
      <c r="AX3" s="72" t="s">
        <v>119</v>
      </c>
      <c r="AY3" s="72" t="s">
        <v>120</v>
      </c>
      <c r="AZ3" s="72" t="s">
        <v>121</v>
      </c>
      <c r="BA3" s="72" t="s">
        <v>122</v>
      </c>
      <c r="BB3" s="72" t="s">
        <v>123</v>
      </c>
      <c r="BC3" s="72" t="s">
        <v>124</v>
      </c>
      <c r="BD3" s="72" t="s">
        <v>125</v>
      </c>
    </row>
    <row r="4" spans="1:366" ht="25.35" customHeight="1" x14ac:dyDescent="0.25">
      <c r="B4" s="166" t="s">
        <v>13</v>
      </c>
      <c r="C4" s="66" t="s">
        <v>10</v>
      </c>
      <c r="D4" s="70">
        <f ca="1">IFERROR(COUNTIF(OFFSET(Programa!$R$11,MATCH($C$2,Programa!$C$11:$C$1000,0)-1,MATCH(D$3,Programa!$S$7:$NY$7,0),COUNTIF(Programa!$C$11:$C$1000,$C$2),7),$C4),COUNTIF(OFFSET(Programa!$R$11,0,MATCH(D$3,Programa!$S$7:$NY$7,0),1000,7),$C4))</f>
        <v>0</v>
      </c>
      <c r="E4" s="70">
        <f ca="1">IFERROR(COUNTIF(OFFSET(Programa!$R$11,MATCH($C$2,Programa!$C$11:$C$1000,0)-1,MATCH(E$3,Programa!$S$7:$NY$7,0),COUNTIF(Programa!$C$11:$C$1000,$C$2),7),$C4),COUNTIF(OFFSET(Programa!$R$11,0,MATCH(E$3,Programa!$S$7:$NY$7,0),1000,7),$C4))</f>
        <v>0</v>
      </c>
      <c r="F4" s="70">
        <f ca="1">IFERROR(COUNTIF(OFFSET(Programa!$R$11,MATCH($C$2,Programa!$C$11:$C$1000,0)-1,MATCH(F$3,Programa!$S$7:$NY$7,0),COUNTIF(Programa!$C$11:$C$1000,$C$2),7),$C4),COUNTIF(OFFSET(Programa!$R$11,0,MATCH(F$3,Programa!$S$7:$NY$7,0),1000,7),$C4))</f>
        <v>0</v>
      </c>
      <c r="G4" s="70">
        <f ca="1">IFERROR(COUNTIF(OFFSET(Programa!$R$11,MATCH($C$2,Programa!$C$11:$C$1000,0)-1,MATCH(G$3,Programa!$S$7:$NY$7,0),COUNTIF(Programa!$C$11:$C$1000,$C$2),7),$C4),COUNTIF(OFFSET(Programa!$R$11,0,MATCH(G$3,Programa!$S$7:$NY$7,0),1000,7),$C4))</f>
        <v>0</v>
      </c>
      <c r="H4" s="70">
        <f ca="1">IFERROR(COUNTIF(OFFSET(Programa!$R$11,MATCH($C$2,Programa!$C$11:$C$1000,0)-1,MATCH(H$3,Programa!$S$7:$NY$7,0),COUNTIF(Programa!$C$11:$C$1000,$C$2),7),$C4),COUNTIF(OFFSET(Programa!$R$11,0,MATCH(H$3,Programa!$S$7:$NY$7,0),1000,7),$C4))</f>
        <v>0</v>
      </c>
      <c r="I4" s="70">
        <f ca="1">IFERROR(COUNTIF(OFFSET(Programa!$R$11,MATCH($C$2,Programa!$C$11:$C$1000,0)-1,MATCH(I$3,Programa!$S$7:$NY$7,0),COUNTIF(Programa!$C$11:$C$1000,$C$2),7),$C4),COUNTIF(OFFSET(Programa!$R$11,0,MATCH(I$3,Programa!$S$7:$NY$7,0),1000,7),$C4))</f>
        <v>0</v>
      </c>
      <c r="J4" s="70">
        <f ca="1">IFERROR(COUNTIF(OFFSET(Programa!$R$11,MATCH($C$2,Programa!$C$11:$C$1000,0)-1,MATCH(J$3,Programa!$S$7:$NY$7,0),COUNTIF(Programa!$C$11:$C$1000,$C$2),7),$C4),COUNTIF(OFFSET(Programa!$R$11,0,MATCH(J$3,Programa!$S$7:$NY$7,0),1000,7),$C4))</f>
        <v>0</v>
      </c>
      <c r="K4" s="70">
        <f ca="1">IFERROR(COUNTIF(OFFSET(Programa!$R$11,MATCH($C$2,Programa!$C$11:$C$1000,0)-1,MATCH(K$3,Programa!$S$7:$NY$7,0),COUNTIF(Programa!$C$11:$C$1000,$C$2),7),$C4),COUNTIF(OFFSET(Programa!$R$11,0,MATCH(K$3,Programa!$S$7:$NY$7,0),1000,7),$C4))</f>
        <v>0</v>
      </c>
      <c r="L4" s="70">
        <f ca="1">IFERROR(COUNTIF(OFFSET(Programa!$R$11,MATCH($C$2,Programa!$C$11:$C$1000,0)-1,MATCH(L$3,Programa!$S$7:$NY$7,0),COUNTIF(Programa!$C$11:$C$1000,$C$2),7),$C4),COUNTIF(OFFSET(Programa!$R$11,0,MATCH(L$3,Programa!$S$7:$NY$7,0),1000,7),$C4))</f>
        <v>0</v>
      </c>
      <c r="M4" s="70">
        <f ca="1">IFERROR(COUNTIF(OFFSET(Programa!$R$11,MATCH($C$2,Programa!$C$11:$C$1000,0)-1,MATCH(M$3,Programa!$S$7:$NY$7,0),COUNTIF(Programa!$C$11:$C$1000,$C$2),7),$C4),COUNTIF(OFFSET(Programa!$R$11,0,MATCH(M$3,Programa!$S$7:$NY$7,0),1000,7),$C4))</f>
        <v>0</v>
      </c>
      <c r="N4" s="70">
        <f ca="1">IFERROR(COUNTIF(OFFSET(Programa!$R$11,MATCH($C$2,Programa!$C$11:$C$1000,0)-1,MATCH(N$3,Programa!$S$7:$NY$7,0),COUNTIF(Programa!$C$11:$C$1000,$C$2),7),$C4),COUNTIF(OFFSET(Programa!$R$11,0,MATCH(N$3,Programa!$S$7:$NY$7,0),1000,7),$C4))</f>
        <v>0</v>
      </c>
      <c r="O4" s="70">
        <f ca="1">IFERROR(COUNTIF(OFFSET(Programa!$R$11,MATCH($C$2,Programa!$C$11:$C$1000,0)-1,MATCH(O$3,Programa!$S$7:$NY$7,0),COUNTIF(Programa!$C$11:$C$1000,$C$2),7),$C4),COUNTIF(OFFSET(Programa!$R$11,0,MATCH(O$3,Programa!$S$7:$NY$7,0),1000,7),$C4))</f>
        <v>0</v>
      </c>
      <c r="P4" s="70">
        <f ca="1">IFERROR(COUNTIF(OFFSET(Programa!$R$11,MATCH($C$2,Programa!$C$11:$C$1000,0)-1,MATCH(P$3,Programa!$S$7:$NY$7,0),COUNTIF(Programa!$C$11:$C$1000,$C$2),7),$C4),COUNTIF(OFFSET(Programa!$R$11,0,MATCH(P$3,Programa!$S$7:$NY$7,0),1000,7),$C4))</f>
        <v>0</v>
      </c>
      <c r="Q4" s="70">
        <f ca="1">IFERROR(COUNTIF(OFFSET(Programa!$R$11,MATCH($C$2,Programa!$C$11:$C$1000,0)-1,MATCH(Q$3,Programa!$S$7:$NY$7,0),COUNTIF(Programa!$C$11:$C$1000,$C$2),7),$C4),COUNTIF(OFFSET(Programa!$R$11,0,MATCH(Q$3,Programa!$S$7:$NY$7,0),1000,7),$C4))</f>
        <v>0</v>
      </c>
      <c r="R4" s="70">
        <f ca="1">IFERROR(COUNTIF(OFFSET(Programa!$R$11,MATCH($C$2,Programa!$C$11:$C$1000,0)-1,MATCH(R$3,Programa!$S$7:$NY$7,0),COUNTIF(Programa!$C$11:$C$1000,$C$2),7),$C4),COUNTIF(OFFSET(Programa!$R$11,0,MATCH(R$3,Programa!$S$7:$NY$7,0),1000,7),$C4))</f>
        <v>0</v>
      </c>
      <c r="S4" s="70">
        <f ca="1">IFERROR(COUNTIF(OFFSET(Programa!$R$11,MATCH($C$2,Programa!$C$11:$C$1000,0)-1,MATCH(S$3,Programa!$S$7:$NY$7,0),COUNTIF(Programa!$C$11:$C$1000,$C$2),7),$C4),COUNTIF(OFFSET(Programa!$R$11,0,MATCH(S$3,Programa!$S$7:$NY$7,0),1000,7),$C4))</f>
        <v>0</v>
      </c>
      <c r="T4" s="70">
        <f ca="1">IFERROR(COUNTIF(OFFSET(Programa!$R$11,MATCH($C$2,Programa!$C$11:$C$1000,0)-1,MATCH(T$3,Programa!$S$7:$NY$7,0),COUNTIF(Programa!$C$11:$C$1000,$C$2),7),$C4),COUNTIF(OFFSET(Programa!$R$11,0,MATCH(T$3,Programa!$S$7:$NY$7,0),1000,7),$C4))</f>
        <v>0</v>
      </c>
      <c r="U4" s="70">
        <f ca="1">IFERROR(COUNTIF(OFFSET(Programa!$R$11,MATCH($C$2,Programa!$C$11:$C$1000,0)-1,MATCH(U$3,Programa!$S$7:$NY$7,0),COUNTIF(Programa!$C$11:$C$1000,$C$2),7),$C4),COUNTIF(OFFSET(Programa!$R$11,0,MATCH(U$3,Programa!$S$7:$NY$7,0),1000,7),$C4))</f>
        <v>0</v>
      </c>
      <c r="V4" s="70">
        <f ca="1">IFERROR(COUNTIF(OFFSET(Programa!$R$11,MATCH($C$2,Programa!$C$11:$C$1000,0)-1,MATCH(V$3,Programa!$S$7:$NY$7,0),COUNTIF(Programa!$C$11:$C$1000,$C$2),7),$C4),COUNTIF(OFFSET(Programa!$R$11,0,MATCH(V$3,Programa!$S$7:$NY$7,0),1000,7),$C4))</f>
        <v>0</v>
      </c>
      <c r="W4" s="70">
        <f ca="1">IFERROR(COUNTIF(OFFSET(Programa!$R$11,MATCH($C$2,Programa!$C$11:$C$1000,0)-1,MATCH(W$3,Programa!$S$7:$NY$7,0),COUNTIF(Programa!$C$11:$C$1000,$C$2),7),$C4),COUNTIF(OFFSET(Programa!$R$11,0,MATCH(W$3,Programa!$S$7:$NY$7,0),1000,7),$C4))</f>
        <v>0</v>
      </c>
      <c r="X4" s="70">
        <f ca="1">IFERROR(COUNTIF(OFFSET(Programa!$R$11,MATCH($C$2,Programa!$C$11:$C$1000,0)-1,MATCH(X$3,Programa!$S$7:$NY$7,0),COUNTIF(Programa!$C$11:$C$1000,$C$2),7),$C4),COUNTIF(OFFSET(Programa!$R$11,0,MATCH(X$3,Programa!$S$7:$NY$7,0),1000,7),$C4))</f>
        <v>0</v>
      </c>
      <c r="Y4" s="70">
        <f ca="1">IFERROR(COUNTIF(OFFSET(Programa!$R$11,MATCH($C$2,Programa!$C$11:$C$1000,0)-1,MATCH(Y$3,Programa!$S$7:$NY$7,0),COUNTIF(Programa!$C$11:$C$1000,$C$2),7),$C4),COUNTIF(OFFSET(Programa!$R$11,0,MATCH(Y$3,Programa!$S$7:$NY$7,0),1000,7),$C4))</f>
        <v>0</v>
      </c>
      <c r="Z4" s="70">
        <f ca="1">IFERROR(COUNTIF(OFFSET(Programa!$R$11,MATCH($C$2,Programa!$C$11:$C$1000,0)-1,MATCH(Z$3,Programa!$S$7:$NY$7,0),COUNTIF(Programa!$C$11:$C$1000,$C$2),7),$C4),COUNTIF(OFFSET(Programa!$R$11,0,MATCH(Z$3,Programa!$S$7:$NY$7,0),1000,7),$C4))</f>
        <v>0</v>
      </c>
      <c r="AA4" s="70">
        <f ca="1">IFERROR(COUNTIF(OFFSET(Programa!$R$11,MATCH($C$2,Programa!$C$11:$C$1000,0)-1,MATCH(AA$3,Programa!$S$7:$NY$7,0),COUNTIF(Programa!$C$11:$C$1000,$C$2),7),$C4),COUNTIF(OFFSET(Programa!$R$11,0,MATCH(AA$3,Programa!$S$7:$NY$7,0),1000,7),$C4))</f>
        <v>0</v>
      </c>
      <c r="AB4" s="70">
        <f ca="1">IFERROR(COUNTIF(OFFSET(Programa!$R$11,MATCH($C$2,Programa!$C$11:$C$1000,0)-1,MATCH(AB$3,Programa!$S$7:$NY$7,0),COUNTIF(Programa!$C$11:$C$1000,$C$2),7),$C4),COUNTIF(OFFSET(Programa!$R$11,0,MATCH(AB$3,Programa!$S$7:$NY$7,0),1000,7),$C4))</f>
        <v>0</v>
      </c>
      <c r="AC4" s="70">
        <f ca="1">IFERROR(COUNTIF(OFFSET(Programa!$R$11,MATCH($C$2,Programa!$C$11:$C$1000,0)-1,MATCH(AC$3,Programa!$S$7:$NY$7,0),COUNTIF(Programa!$C$11:$C$1000,$C$2),7),$C4),COUNTIF(OFFSET(Programa!$R$11,0,MATCH(AC$3,Programa!$S$7:$NY$7,0),1000,7),$C4))</f>
        <v>0</v>
      </c>
      <c r="AD4" s="70">
        <f ca="1">IFERROR(COUNTIF(OFFSET(Programa!$R$11,MATCH($C$2,Programa!$C$11:$C$1000,0)-1,MATCH(AD$3,Programa!$S$7:$NY$7,0),COUNTIF(Programa!$C$11:$C$1000,$C$2),7),$C4),COUNTIF(OFFSET(Programa!$R$11,0,MATCH(AD$3,Programa!$S$7:$NY$7,0),1000,7),$C4))</f>
        <v>0</v>
      </c>
      <c r="AE4" s="70">
        <f ca="1">IFERROR(COUNTIF(OFFSET(Programa!$R$11,MATCH($C$2,Programa!$C$11:$C$1000,0)-1,MATCH(AE$3,Programa!$S$7:$NY$7,0),COUNTIF(Programa!$C$11:$C$1000,$C$2),7),$C4),COUNTIF(OFFSET(Programa!$R$11,0,MATCH(AE$3,Programa!$S$7:$NY$7,0),1000,7),$C4))</f>
        <v>0</v>
      </c>
      <c r="AF4" s="70">
        <f ca="1">IFERROR(COUNTIF(OFFSET(Programa!$R$11,MATCH($C$2,Programa!$C$11:$C$1000,0)-1,MATCH(AF$3,Programa!$S$7:$NY$7,0),COUNTIF(Programa!$C$11:$C$1000,$C$2),7),$C4),COUNTIF(OFFSET(Programa!$R$11,0,MATCH(AF$3,Programa!$S$7:$NY$7,0),1000,7),$C4))</f>
        <v>0</v>
      </c>
      <c r="AG4" s="70">
        <f ca="1">IFERROR(COUNTIF(OFFSET(Programa!$R$11,MATCH($C$2,Programa!$C$11:$C$1000,0)-1,MATCH(AG$3,Programa!$S$7:$NY$7,0),COUNTIF(Programa!$C$11:$C$1000,$C$2),7),$C4),COUNTIF(OFFSET(Programa!$R$11,0,MATCH(AG$3,Programa!$S$7:$NY$7,0),1000,7),$C4))</f>
        <v>0</v>
      </c>
      <c r="AH4" s="70">
        <f ca="1">IFERROR(COUNTIF(OFFSET(Programa!$R$11,MATCH($C$2,Programa!$C$11:$C$1000,0)-1,MATCH(AH$3,Programa!$S$7:$NY$7,0),COUNTIF(Programa!$C$11:$C$1000,$C$2),7),$C4),COUNTIF(OFFSET(Programa!$R$11,0,MATCH(AH$3,Programa!$S$7:$NY$7,0),1000,7),$C4))</f>
        <v>0</v>
      </c>
      <c r="AI4" s="70">
        <f ca="1">IFERROR(COUNTIF(OFFSET(Programa!$R$11,MATCH($C$2,Programa!$C$11:$C$1000,0)-1,MATCH(AI$3,Programa!$S$7:$NY$7,0),COUNTIF(Programa!$C$11:$C$1000,$C$2),7),$C4),COUNTIF(OFFSET(Programa!$R$11,0,MATCH(AI$3,Programa!$S$7:$NY$7,0),1000,7),$C4))</f>
        <v>0</v>
      </c>
      <c r="AJ4" s="70">
        <f ca="1">IFERROR(COUNTIF(OFFSET(Programa!$R$11,MATCH($C$2,Programa!$C$11:$C$1000,0)-1,MATCH(AJ$3,Programa!$S$7:$NY$7,0),COUNTIF(Programa!$C$11:$C$1000,$C$2),7),$C4),COUNTIF(OFFSET(Programa!$R$11,0,MATCH(AJ$3,Programa!$S$7:$NY$7,0),1000,7),$C4))</f>
        <v>0</v>
      </c>
      <c r="AK4" s="70">
        <f ca="1">IFERROR(COUNTIF(OFFSET(Programa!$R$11,MATCH($C$2,Programa!$C$11:$C$1000,0)-1,MATCH(AK$3,Programa!$S$7:$NY$7,0),COUNTIF(Programa!$C$11:$C$1000,$C$2),7),$C4),COUNTIF(OFFSET(Programa!$R$11,0,MATCH(AK$3,Programa!$S$7:$NY$7,0),1000,7),$C4))</f>
        <v>0</v>
      </c>
      <c r="AL4" s="70">
        <f ca="1">IFERROR(COUNTIF(OFFSET(Programa!$R$11,MATCH($C$2,Programa!$C$11:$C$1000,0)-1,MATCH(AL$3,Programa!$S$7:$NY$7,0),COUNTIF(Programa!$C$11:$C$1000,$C$2),7),$C4),COUNTIF(OFFSET(Programa!$R$11,0,MATCH(AL$3,Programa!$S$7:$NY$7,0),1000,7),$C4))</f>
        <v>0</v>
      </c>
      <c r="AM4" s="70">
        <f ca="1">IFERROR(COUNTIF(OFFSET(Programa!$R$11,MATCH($C$2,Programa!$C$11:$C$1000,0)-1,MATCH(AM$3,Programa!$S$7:$NY$7,0),COUNTIF(Programa!$C$11:$C$1000,$C$2),7),$C4),COUNTIF(OFFSET(Programa!$R$11,0,MATCH(AM$3,Programa!$S$7:$NY$7,0),1000,7),$C4))</f>
        <v>0</v>
      </c>
      <c r="AN4" s="70">
        <f ca="1">IFERROR(COUNTIF(OFFSET(Programa!$R$11,MATCH($C$2,Programa!$C$11:$C$1000,0)-1,MATCH(AN$3,Programa!$S$7:$NY$7,0),COUNTIF(Programa!$C$11:$C$1000,$C$2),7),$C4),COUNTIF(OFFSET(Programa!$R$11,0,MATCH(AN$3,Programa!$S$7:$NY$7,0),1000,7),$C4))</f>
        <v>0</v>
      </c>
      <c r="AO4" s="70">
        <f ca="1">IFERROR(COUNTIF(OFFSET(Programa!$R$11,MATCH($C$2,Programa!$C$11:$C$1000,0)-1,MATCH(AO$3,Programa!$S$7:$NY$7,0),COUNTIF(Programa!$C$11:$C$1000,$C$2),7),$C4),COUNTIF(OFFSET(Programa!$R$11,0,MATCH(AO$3,Programa!$S$7:$NY$7,0),1000,7),$C4))</f>
        <v>0</v>
      </c>
      <c r="AP4" s="70">
        <f ca="1">IFERROR(COUNTIF(OFFSET(Programa!$R$11,MATCH($C$2,Programa!$C$11:$C$1000,0)-1,MATCH(AP$3,Programa!$S$7:$NY$7,0),COUNTIF(Programa!$C$11:$C$1000,$C$2),7),$C4),COUNTIF(OFFSET(Programa!$R$11,0,MATCH(AP$3,Programa!$S$7:$NY$7,0),1000,7),$C4))</f>
        <v>0</v>
      </c>
      <c r="AQ4" s="70">
        <f ca="1">IFERROR(COUNTIF(OFFSET(Programa!$R$11,MATCH($C$2,Programa!$C$11:$C$1000,0)-1,MATCH(AQ$3,Programa!$S$7:$NY$7,0),COUNTIF(Programa!$C$11:$C$1000,$C$2),7),$C4),COUNTIF(OFFSET(Programa!$R$11,0,MATCH(AQ$3,Programa!$S$7:$NY$7,0),1000,7),$C4))</f>
        <v>0</v>
      </c>
      <c r="AR4" s="70">
        <f ca="1">IFERROR(COUNTIF(OFFSET(Programa!$R$11,MATCH($C$2,Programa!$C$11:$C$1000,0)-1,MATCH(AR$3,Programa!$S$7:$NY$7,0),COUNTIF(Programa!$C$11:$C$1000,$C$2),7),$C4),COUNTIF(OFFSET(Programa!$R$11,0,MATCH(AR$3,Programa!$S$7:$NY$7,0),1000,7),$C4))</f>
        <v>0</v>
      </c>
      <c r="AS4" s="70">
        <f ca="1">IFERROR(COUNTIF(OFFSET(Programa!$R$11,MATCH($C$2,Programa!$C$11:$C$1000,0)-1,MATCH(AS$3,Programa!$S$7:$NY$7,0),COUNTIF(Programa!$C$11:$C$1000,$C$2),7),$C4),COUNTIF(OFFSET(Programa!$R$11,0,MATCH(AS$3,Programa!$S$7:$NY$7,0),1000,7),$C4))</f>
        <v>0</v>
      </c>
      <c r="AT4" s="70">
        <f ca="1">IFERROR(COUNTIF(OFFSET(Programa!$R$11,MATCH($C$2,Programa!$C$11:$C$1000,0)-1,MATCH(AT$3,Programa!$S$7:$NY$7,0),COUNTIF(Programa!$C$11:$C$1000,$C$2),7),$C4),COUNTIF(OFFSET(Programa!$R$11,0,MATCH(AT$3,Programa!$S$7:$NY$7,0),1000,7),$C4))</f>
        <v>0</v>
      </c>
      <c r="AU4" s="70">
        <f ca="1">IFERROR(COUNTIF(OFFSET(Programa!$R$11,MATCH($C$2,Programa!$C$11:$C$1000,0)-1,MATCH(AU$3,Programa!$S$7:$NY$7,0),COUNTIF(Programa!$C$11:$C$1000,$C$2),7),$C4),COUNTIF(OFFSET(Programa!$R$11,0,MATCH(AU$3,Programa!$S$7:$NY$7,0),1000,7),$C4))</f>
        <v>0</v>
      </c>
      <c r="AV4" s="70">
        <f ca="1">IFERROR(COUNTIF(OFFSET(Programa!$R$11,MATCH($C$2,Programa!$C$11:$C$1000,0)-1,MATCH(AV$3,Programa!$S$7:$NY$7,0),COUNTIF(Programa!$C$11:$C$1000,$C$2),7),$C4),COUNTIF(OFFSET(Programa!$R$11,0,MATCH(AV$3,Programa!$S$7:$NY$7,0),1000,7),$C4))</f>
        <v>0</v>
      </c>
      <c r="AW4" s="70">
        <f ca="1">IFERROR(COUNTIF(OFFSET(Programa!$R$11,MATCH($C$2,Programa!$C$11:$C$1000,0)-1,MATCH(AW$3,Programa!$S$7:$NY$7,0),COUNTIF(Programa!$C$11:$C$1000,$C$2),7),$C4),COUNTIF(OFFSET(Programa!$R$11,0,MATCH(AW$3,Programa!$S$7:$NY$7,0),1000,7),$C4))</f>
        <v>0</v>
      </c>
      <c r="AX4" s="70">
        <f ca="1">IFERROR(COUNTIF(OFFSET(Programa!$R$11,MATCH($C$2,Programa!$C$11:$C$1000,0)-1,MATCH(AX$3,Programa!$S$7:$NY$7,0),COUNTIF(Programa!$C$11:$C$1000,$C$2),7),$C4),COUNTIF(OFFSET(Programa!$R$11,0,MATCH(AX$3,Programa!$S$7:$NY$7,0),1000,7),$C4))</f>
        <v>0</v>
      </c>
      <c r="AY4" s="70">
        <f ca="1">IFERROR(COUNTIF(OFFSET(Programa!$R$11,MATCH($C$2,Programa!$C$11:$C$1000,0)-1,MATCH(AY$3,Programa!$S$7:$NY$7,0),COUNTIF(Programa!$C$11:$C$1000,$C$2),7),$C4),COUNTIF(OFFSET(Programa!$R$11,0,MATCH(AY$3,Programa!$S$7:$NY$7,0),1000,7),$C4))</f>
        <v>0</v>
      </c>
      <c r="AZ4" s="70">
        <f ca="1">IFERROR(COUNTIF(OFFSET(Programa!$R$11,MATCH($C$2,Programa!$C$11:$C$1000,0)-1,MATCH(AZ$3,Programa!$S$7:$NY$7,0),COUNTIF(Programa!$C$11:$C$1000,$C$2),7),$C4),COUNTIF(OFFSET(Programa!$R$11,0,MATCH(AZ$3,Programa!$S$7:$NY$7,0),1000,7),$C4))</f>
        <v>0</v>
      </c>
      <c r="BA4" s="70">
        <f ca="1">IFERROR(COUNTIF(OFFSET(Programa!$R$11,MATCH($C$2,Programa!$C$11:$C$1000,0)-1,MATCH(BA$3,Programa!$S$7:$NY$7,0),COUNTIF(Programa!$C$11:$C$1000,$C$2),7),$C4),COUNTIF(OFFSET(Programa!$R$11,0,MATCH(BA$3,Programa!$S$7:$NY$7,0),1000,7),$C4))</f>
        <v>0</v>
      </c>
      <c r="BB4" s="70">
        <f ca="1">IFERROR(COUNTIF(OFFSET(Programa!$R$11,MATCH($C$2,Programa!$C$11:$C$1000,0)-1,MATCH(BB$3,Programa!$S$7:$NY$7,0),COUNTIF(Programa!$C$11:$C$1000,$C$2),7),$C4),COUNTIF(OFFSET(Programa!$R$11,0,MATCH(BB$3,Programa!$S$7:$NY$7,0),1000,7),$C4))</f>
        <v>0</v>
      </c>
      <c r="BC4" s="70">
        <f ca="1">IFERROR(COUNTIF(OFFSET(Programa!$R$11,MATCH($C$2,Programa!$C$11:$C$1000,0)-1,MATCH(BC$3,Programa!$S$7:$NY$7,0),COUNTIF(Programa!$C$11:$C$1000,$C$2),7),$C4),COUNTIF(OFFSET(Programa!$R$11,0,MATCH(BC$3,Programa!$S$7:$NY$7,0),1000,7),$C4))</f>
        <v>0</v>
      </c>
      <c r="BD4" s="70">
        <f ca="1">IFERROR(COUNTIF(OFFSET(Programa!$R$11,MATCH($C$2,Programa!$C$11:$C$1000,0)-1,MATCH(BD$3,Programa!$S$7:$NY$7,0),COUNTIF(Programa!$C$11:$C$1000,$C$2),7),$C4),COUNTIF(OFFSET(Programa!$R$11,0,MATCH(BD$3,Programa!$S$7:$NY$7,0),1000,7),$C4))</f>
        <v>0</v>
      </c>
    </row>
    <row r="5" spans="1:366" ht="25.35" customHeight="1" x14ac:dyDescent="0.25">
      <c r="B5" s="166"/>
      <c r="C5" s="67" t="s">
        <v>11</v>
      </c>
      <c r="D5" s="70">
        <f ca="1">IFERROR(COUNTIF(OFFSET(Programa!$R$11,MATCH($C$2,Programa!$C$11:$C$1000,0)-1,MATCH(D$3,Programa!$S$7:$NY$7,0),COUNTIF(Programa!$C$11:$C$1000,$C$2),7),$C5),COUNTIF(OFFSET(Programa!$R$11,0,MATCH(D$3,Programa!$S$7:$NY$7,0),1000,7),$C5))</f>
        <v>0</v>
      </c>
      <c r="E5" s="70">
        <f ca="1">IFERROR(COUNTIF(OFFSET(Programa!$R$11,MATCH($C$2,Programa!$C$11:$C$1000,0)-1,MATCH(E$3,Programa!$S$7:$NY$7,0),COUNTIF(Programa!$C$11:$C$1000,$C$2),7),$C5),COUNTIF(OFFSET(Programa!$R$11,0,MATCH(E$3,Programa!$S$7:$NY$7,0),1000,7),$C5))</f>
        <v>0</v>
      </c>
      <c r="F5" s="70">
        <f ca="1">IFERROR(COUNTIF(OFFSET(Programa!$R$11,MATCH($C$2,Programa!$C$11:$C$1000,0)-1,MATCH(F$3,Programa!$S$7:$NY$7,0),COUNTIF(Programa!$C$11:$C$1000,$C$2),7),$C5),COUNTIF(OFFSET(Programa!$R$11,0,MATCH(F$3,Programa!$S$7:$NY$7,0),1000,7),$C5))</f>
        <v>0</v>
      </c>
      <c r="G5" s="70">
        <f ca="1">IFERROR(COUNTIF(OFFSET(Programa!$R$11,MATCH($C$2,Programa!$C$11:$C$1000,0)-1,MATCH(G$3,Programa!$S$7:$NY$7,0),COUNTIF(Programa!$C$11:$C$1000,$C$2),7),$C5),COUNTIF(OFFSET(Programa!$R$11,0,MATCH(G$3,Programa!$S$7:$NY$7,0),1000,7),$C5))</f>
        <v>0</v>
      </c>
      <c r="H5" s="70">
        <f ca="1">IFERROR(COUNTIF(OFFSET(Programa!$R$11,MATCH($C$2,Programa!$C$11:$C$1000,0)-1,MATCH(H$3,Programa!$S$7:$NY$7,0),COUNTIF(Programa!$C$11:$C$1000,$C$2),7),$C5),COUNTIF(OFFSET(Programa!$R$11,0,MATCH(H$3,Programa!$S$7:$NY$7,0),1000,7),$C5))</f>
        <v>0</v>
      </c>
      <c r="I5" s="70">
        <f ca="1">IFERROR(COUNTIF(OFFSET(Programa!$R$11,MATCH($C$2,Programa!$C$11:$C$1000,0)-1,MATCH(I$3,Programa!$S$7:$NY$7,0),COUNTIF(Programa!$C$11:$C$1000,$C$2),7),$C5),COUNTIF(OFFSET(Programa!$R$11,0,MATCH(I$3,Programa!$S$7:$NY$7,0),1000,7),$C5))</f>
        <v>0</v>
      </c>
      <c r="J5" s="70">
        <f ca="1">IFERROR(COUNTIF(OFFSET(Programa!$R$11,MATCH($C$2,Programa!$C$11:$C$1000,0)-1,MATCH(J$3,Programa!$S$7:$NY$7,0),COUNTIF(Programa!$C$11:$C$1000,$C$2),7),$C5),COUNTIF(OFFSET(Programa!$R$11,0,MATCH(J$3,Programa!$S$7:$NY$7,0),1000,7),$C5))</f>
        <v>0</v>
      </c>
      <c r="K5" s="70">
        <f ca="1">IFERROR(COUNTIF(OFFSET(Programa!$R$11,MATCH($C$2,Programa!$C$11:$C$1000,0)-1,MATCH(K$3,Programa!$S$7:$NY$7,0),COUNTIF(Programa!$C$11:$C$1000,$C$2),7),$C5),COUNTIF(OFFSET(Programa!$R$11,0,MATCH(K$3,Programa!$S$7:$NY$7,0),1000,7),$C5))</f>
        <v>0</v>
      </c>
      <c r="L5" s="70">
        <f ca="1">IFERROR(COUNTIF(OFFSET(Programa!$R$11,MATCH($C$2,Programa!$C$11:$C$1000,0)-1,MATCH(L$3,Programa!$S$7:$NY$7,0),COUNTIF(Programa!$C$11:$C$1000,$C$2),7),$C5),COUNTIF(OFFSET(Programa!$R$11,0,MATCH(L$3,Programa!$S$7:$NY$7,0),1000,7),$C5))</f>
        <v>0</v>
      </c>
      <c r="M5" s="70">
        <f ca="1">IFERROR(COUNTIF(OFFSET(Programa!$R$11,MATCH($C$2,Programa!$C$11:$C$1000,0)-1,MATCH(M$3,Programa!$S$7:$NY$7,0),COUNTIF(Programa!$C$11:$C$1000,$C$2),7),$C5),COUNTIF(OFFSET(Programa!$R$11,0,MATCH(M$3,Programa!$S$7:$NY$7,0),1000,7),$C5))</f>
        <v>0</v>
      </c>
      <c r="N5" s="70">
        <f ca="1">IFERROR(COUNTIF(OFFSET(Programa!$R$11,MATCH($C$2,Programa!$C$11:$C$1000,0)-1,MATCH(N$3,Programa!$S$7:$NY$7,0),COUNTIF(Programa!$C$11:$C$1000,$C$2),7),$C5),COUNTIF(OFFSET(Programa!$R$11,0,MATCH(N$3,Programa!$S$7:$NY$7,0),1000,7),$C5))</f>
        <v>0</v>
      </c>
      <c r="O5" s="70">
        <f ca="1">IFERROR(COUNTIF(OFFSET(Programa!$R$11,MATCH($C$2,Programa!$C$11:$C$1000,0)-1,MATCH(O$3,Programa!$S$7:$NY$7,0),COUNTIF(Programa!$C$11:$C$1000,$C$2),7),$C5),COUNTIF(OFFSET(Programa!$R$11,0,MATCH(O$3,Programa!$S$7:$NY$7,0),1000,7),$C5))</f>
        <v>0</v>
      </c>
      <c r="P5" s="70">
        <f ca="1">IFERROR(COUNTIF(OFFSET(Programa!$R$11,MATCH($C$2,Programa!$C$11:$C$1000,0)-1,MATCH(P$3,Programa!$S$7:$NY$7,0),COUNTIF(Programa!$C$11:$C$1000,$C$2),7),$C5),COUNTIF(OFFSET(Programa!$R$11,0,MATCH(P$3,Programa!$S$7:$NY$7,0),1000,7),$C5))</f>
        <v>0</v>
      </c>
      <c r="Q5" s="70">
        <f ca="1">IFERROR(COUNTIF(OFFSET(Programa!$R$11,MATCH($C$2,Programa!$C$11:$C$1000,0)-1,MATCH(Q$3,Programa!$S$7:$NY$7,0),COUNTIF(Programa!$C$11:$C$1000,$C$2),7),$C5),COUNTIF(OFFSET(Programa!$R$11,0,MATCH(Q$3,Programa!$S$7:$NY$7,0),1000,7),$C5))</f>
        <v>0</v>
      </c>
      <c r="R5" s="70">
        <f ca="1">IFERROR(COUNTIF(OFFSET(Programa!$R$11,MATCH($C$2,Programa!$C$11:$C$1000,0)-1,MATCH(R$3,Programa!$S$7:$NY$7,0),COUNTIF(Programa!$C$11:$C$1000,$C$2),7),$C5),COUNTIF(OFFSET(Programa!$R$11,0,MATCH(R$3,Programa!$S$7:$NY$7,0),1000,7),$C5))</f>
        <v>0</v>
      </c>
      <c r="S5" s="70">
        <f ca="1">IFERROR(COUNTIF(OFFSET(Programa!$R$11,MATCH($C$2,Programa!$C$11:$C$1000,0)-1,MATCH(S$3,Programa!$S$7:$NY$7,0),COUNTIF(Programa!$C$11:$C$1000,$C$2),7),$C5),COUNTIF(OFFSET(Programa!$R$11,0,MATCH(S$3,Programa!$S$7:$NY$7,0),1000,7),$C5))</f>
        <v>0</v>
      </c>
      <c r="T5" s="70">
        <f ca="1">IFERROR(COUNTIF(OFFSET(Programa!$R$11,MATCH($C$2,Programa!$C$11:$C$1000,0)-1,MATCH(T$3,Programa!$S$7:$NY$7,0),COUNTIF(Programa!$C$11:$C$1000,$C$2),7),$C5),COUNTIF(OFFSET(Programa!$R$11,0,MATCH(T$3,Programa!$S$7:$NY$7,0),1000,7),$C5))</f>
        <v>0</v>
      </c>
      <c r="U5" s="70">
        <f ca="1">IFERROR(COUNTIF(OFFSET(Programa!$R$11,MATCH($C$2,Programa!$C$11:$C$1000,0)-1,MATCH(U$3,Programa!$S$7:$NY$7,0),COUNTIF(Programa!$C$11:$C$1000,$C$2),7),$C5),COUNTIF(OFFSET(Programa!$R$11,0,MATCH(U$3,Programa!$S$7:$NY$7,0),1000,7),$C5))</f>
        <v>0</v>
      </c>
      <c r="V5" s="70">
        <f ca="1">IFERROR(COUNTIF(OFFSET(Programa!$R$11,MATCH($C$2,Programa!$C$11:$C$1000,0)-1,MATCH(V$3,Programa!$S$7:$NY$7,0),COUNTIF(Programa!$C$11:$C$1000,$C$2),7),$C5),COUNTIF(OFFSET(Programa!$R$11,0,MATCH(V$3,Programa!$S$7:$NY$7,0),1000,7),$C5))</f>
        <v>0</v>
      </c>
      <c r="W5" s="70">
        <f ca="1">IFERROR(COUNTIF(OFFSET(Programa!$R$11,MATCH($C$2,Programa!$C$11:$C$1000,0)-1,MATCH(W$3,Programa!$S$7:$NY$7,0),COUNTIF(Programa!$C$11:$C$1000,$C$2),7),$C5),COUNTIF(OFFSET(Programa!$R$11,0,MATCH(W$3,Programa!$S$7:$NY$7,0),1000,7),$C5))</f>
        <v>0</v>
      </c>
      <c r="X5" s="70">
        <f ca="1">IFERROR(COUNTIF(OFFSET(Programa!$R$11,MATCH($C$2,Programa!$C$11:$C$1000,0)-1,MATCH(X$3,Programa!$S$7:$NY$7,0),COUNTIF(Programa!$C$11:$C$1000,$C$2),7),$C5),COUNTIF(OFFSET(Programa!$R$11,0,MATCH(X$3,Programa!$S$7:$NY$7,0),1000,7),$C5))</f>
        <v>0</v>
      </c>
      <c r="Y5" s="70">
        <f ca="1">IFERROR(COUNTIF(OFFSET(Programa!$R$11,MATCH($C$2,Programa!$C$11:$C$1000,0)-1,MATCH(Y$3,Programa!$S$7:$NY$7,0),COUNTIF(Programa!$C$11:$C$1000,$C$2),7),$C5),COUNTIF(OFFSET(Programa!$R$11,0,MATCH(Y$3,Programa!$S$7:$NY$7,0),1000,7),$C5))</f>
        <v>0</v>
      </c>
      <c r="Z5" s="70">
        <f ca="1">IFERROR(COUNTIF(OFFSET(Programa!$R$11,MATCH($C$2,Programa!$C$11:$C$1000,0)-1,MATCH(Z$3,Programa!$S$7:$NY$7,0),COUNTIF(Programa!$C$11:$C$1000,$C$2),7),$C5),COUNTIF(OFFSET(Programa!$R$11,0,MATCH(Z$3,Programa!$S$7:$NY$7,0),1000,7),$C5))</f>
        <v>0</v>
      </c>
      <c r="AA5" s="70">
        <f ca="1">IFERROR(COUNTIF(OFFSET(Programa!$R$11,MATCH($C$2,Programa!$C$11:$C$1000,0)-1,MATCH(AA$3,Programa!$S$7:$NY$7,0),COUNTIF(Programa!$C$11:$C$1000,$C$2),7),$C5),COUNTIF(OFFSET(Programa!$R$11,0,MATCH(AA$3,Programa!$S$7:$NY$7,0),1000,7),$C5))</f>
        <v>0</v>
      </c>
      <c r="AB5" s="70">
        <f ca="1">IFERROR(COUNTIF(OFFSET(Programa!$R$11,MATCH($C$2,Programa!$C$11:$C$1000,0)-1,MATCH(AB$3,Programa!$S$7:$NY$7,0),COUNTIF(Programa!$C$11:$C$1000,$C$2),7),$C5),COUNTIF(OFFSET(Programa!$R$11,0,MATCH(AB$3,Programa!$S$7:$NY$7,0),1000,7),$C5))</f>
        <v>0</v>
      </c>
      <c r="AC5" s="70">
        <f ca="1">IFERROR(COUNTIF(OFFSET(Programa!$R$11,MATCH($C$2,Programa!$C$11:$C$1000,0)-1,MATCH(AC$3,Programa!$S$7:$NY$7,0),COUNTIF(Programa!$C$11:$C$1000,$C$2),7),$C5),COUNTIF(OFFSET(Programa!$R$11,0,MATCH(AC$3,Programa!$S$7:$NY$7,0),1000,7),$C5))</f>
        <v>0</v>
      </c>
      <c r="AD5" s="70">
        <f ca="1">IFERROR(COUNTIF(OFFSET(Programa!$R$11,MATCH($C$2,Programa!$C$11:$C$1000,0)-1,MATCH(AD$3,Programa!$S$7:$NY$7,0),COUNTIF(Programa!$C$11:$C$1000,$C$2),7),$C5),COUNTIF(OFFSET(Programa!$R$11,0,MATCH(AD$3,Programa!$S$7:$NY$7,0),1000,7),$C5))</f>
        <v>0</v>
      </c>
      <c r="AE5" s="70">
        <f ca="1">IFERROR(COUNTIF(OFFSET(Programa!$R$11,MATCH($C$2,Programa!$C$11:$C$1000,0)-1,MATCH(AE$3,Programa!$S$7:$NY$7,0),COUNTIF(Programa!$C$11:$C$1000,$C$2),7),$C5),COUNTIF(OFFSET(Programa!$R$11,0,MATCH(AE$3,Programa!$S$7:$NY$7,0),1000,7),$C5))</f>
        <v>0</v>
      </c>
      <c r="AF5" s="70">
        <f ca="1">IFERROR(COUNTIF(OFFSET(Programa!$R$11,MATCH($C$2,Programa!$C$11:$C$1000,0)-1,MATCH(AF$3,Programa!$S$7:$NY$7,0),COUNTIF(Programa!$C$11:$C$1000,$C$2),7),$C5),COUNTIF(OFFSET(Programa!$R$11,0,MATCH(AF$3,Programa!$S$7:$NY$7,0),1000,7),$C5))</f>
        <v>0</v>
      </c>
      <c r="AG5" s="70">
        <f ca="1">IFERROR(COUNTIF(OFFSET(Programa!$R$11,MATCH($C$2,Programa!$C$11:$C$1000,0)-1,MATCH(AG$3,Programa!$S$7:$NY$7,0),COUNTIF(Programa!$C$11:$C$1000,$C$2),7),$C5),COUNTIF(OFFSET(Programa!$R$11,0,MATCH(AG$3,Programa!$S$7:$NY$7,0),1000,7),$C5))</f>
        <v>0</v>
      </c>
      <c r="AH5" s="70">
        <f ca="1">IFERROR(COUNTIF(OFFSET(Programa!$R$11,MATCH($C$2,Programa!$C$11:$C$1000,0)-1,MATCH(AH$3,Programa!$S$7:$NY$7,0),COUNTIF(Programa!$C$11:$C$1000,$C$2),7),$C5),COUNTIF(OFFSET(Programa!$R$11,0,MATCH(AH$3,Programa!$S$7:$NY$7,0),1000,7),$C5))</f>
        <v>0</v>
      </c>
      <c r="AI5" s="70">
        <f ca="1">IFERROR(COUNTIF(OFFSET(Programa!$R$11,MATCH($C$2,Programa!$C$11:$C$1000,0)-1,MATCH(AI$3,Programa!$S$7:$NY$7,0),COUNTIF(Programa!$C$11:$C$1000,$C$2),7),$C5),COUNTIF(OFFSET(Programa!$R$11,0,MATCH(AI$3,Programa!$S$7:$NY$7,0),1000,7),$C5))</f>
        <v>0</v>
      </c>
      <c r="AJ5" s="70">
        <f ca="1">IFERROR(COUNTIF(OFFSET(Programa!$R$11,MATCH($C$2,Programa!$C$11:$C$1000,0)-1,MATCH(AJ$3,Programa!$S$7:$NY$7,0),COUNTIF(Programa!$C$11:$C$1000,$C$2),7),$C5),COUNTIF(OFFSET(Programa!$R$11,0,MATCH(AJ$3,Programa!$S$7:$NY$7,0),1000,7),$C5))</f>
        <v>0</v>
      </c>
      <c r="AK5" s="70">
        <f ca="1">IFERROR(COUNTIF(OFFSET(Programa!$R$11,MATCH($C$2,Programa!$C$11:$C$1000,0)-1,MATCH(AK$3,Programa!$S$7:$NY$7,0),COUNTIF(Programa!$C$11:$C$1000,$C$2),7),$C5),COUNTIF(OFFSET(Programa!$R$11,0,MATCH(AK$3,Programa!$S$7:$NY$7,0),1000,7),$C5))</f>
        <v>0</v>
      </c>
      <c r="AL5" s="70">
        <f ca="1">IFERROR(COUNTIF(OFFSET(Programa!$R$11,MATCH($C$2,Programa!$C$11:$C$1000,0)-1,MATCH(AL$3,Programa!$S$7:$NY$7,0),COUNTIF(Programa!$C$11:$C$1000,$C$2),7),$C5),COUNTIF(OFFSET(Programa!$R$11,0,MATCH(AL$3,Programa!$S$7:$NY$7,0),1000,7),$C5))</f>
        <v>0</v>
      </c>
      <c r="AM5" s="70">
        <f ca="1">IFERROR(COUNTIF(OFFSET(Programa!$R$11,MATCH($C$2,Programa!$C$11:$C$1000,0)-1,MATCH(AM$3,Programa!$S$7:$NY$7,0),COUNTIF(Programa!$C$11:$C$1000,$C$2),7),$C5),COUNTIF(OFFSET(Programa!$R$11,0,MATCH(AM$3,Programa!$S$7:$NY$7,0),1000,7),$C5))</f>
        <v>0</v>
      </c>
      <c r="AN5" s="70">
        <f ca="1">IFERROR(COUNTIF(OFFSET(Programa!$R$11,MATCH($C$2,Programa!$C$11:$C$1000,0)-1,MATCH(AN$3,Programa!$S$7:$NY$7,0),COUNTIF(Programa!$C$11:$C$1000,$C$2),7),$C5),COUNTIF(OFFSET(Programa!$R$11,0,MATCH(AN$3,Programa!$S$7:$NY$7,0),1000,7),$C5))</f>
        <v>0</v>
      </c>
      <c r="AO5" s="70">
        <f ca="1">IFERROR(COUNTIF(OFFSET(Programa!$R$11,MATCH($C$2,Programa!$C$11:$C$1000,0)-1,MATCH(AO$3,Programa!$S$7:$NY$7,0),COUNTIF(Programa!$C$11:$C$1000,$C$2),7),$C5),COUNTIF(OFFSET(Programa!$R$11,0,MATCH(AO$3,Programa!$S$7:$NY$7,0),1000,7),$C5))</f>
        <v>0</v>
      </c>
      <c r="AP5" s="70">
        <f ca="1">IFERROR(COUNTIF(OFFSET(Programa!$R$11,MATCH($C$2,Programa!$C$11:$C$1000,0)-1,MATCH(AP$3,Programa!$S$7:$NY$7,0),COUNTIF(Programa!$C$11:$C$1000,$C$2),7),$C5),COUNTIF(OFFSET(Programa!$R$11,0,MATCH(AP$3,Programa!$S$7:$NY$7,0),1000,7),$C5))</f>
        <v>0</v>
      </c>
      <c r="AQ5" s="70">
        <f ca="1">IFERROR(COUNTIF(OFFSET(Programa!$R$11,MATCH($C$2,Programa!$C$11:$C$1000,0)-1,MATCH(AQ$3,Programa!$S$7:$NY$7,0),COUNTIF(Programa!$C$11:$C$1000,$C$2),7),$C5),COUNTIF(OFFSET(Programa!$R$11,0,MATCH(AQ$3,Programa!$S$7:$NY$7,0),1000,7),$C5))</f>
        <v>0</v>
      </c>
      <c r="AR5" s="70">
        <f ca="1">IFERROR(COUNTIF(OFFSET(Programa!$R$11,MATCH($C$2,Programa!$C$11:$C$1000,0)-1,MATCH(AR$3,Programa!$S$7:$NY$7,0),COUNTIF(Programa!$C$11:$C$1000,$C$2),7),$C5),COUNTIF(OFFSET(Programa!$R$11,0,MATCH(AR$3,Programa!$S$7:$NY$7,0),1000,7),$C5))</f>
        <v>0</v>
      </c>
      <c r="AS5" s="70">
        <f ca="1">IFERROR(COUNTIF(OFFSET(Programa!$R$11,MATCH($C$2,Programa!$C$11:$C$1000,0)-1,MATCH(AS$3,Programa!$S$7:$NY$7,0),COUNTIF(Programa!$C$11:$C$1000,$C$2),7),$C5),COUNTIF(OFFSET(Programa!$R$11,0,MATCH(AS$3,Programa!$S$7:$NY$7,0),1000,7),$C5))</f>
        <v>0</v>
      </c>
      <c r="AT5" s="70">
        <f ca="1">IFERROR(COUNTIF(OFFSET(Programa!$R$11,MATCH($C$2,Programa!$C$11:$C$1000,0)-1,MATCH(AT$3,Programa!$S$7:$NY$7,0),COUNTIF(Programa!$C$11:$C$1000,$C$2),7),$C5),COUNTIF(OFFSET(Programa!$R$11,0,MATCH(AT$3,Programa!$S$7:$NY$7,0),1000,7),$C5))</f>
        <v>0</v>
      </c>
      <c r="AU5" s="70">
        <f ca="1">IFERROR(COUNTIF(OFFSET(Programa!$R$11,MATCH($C$2,Programa!$C$11:$C$1000,0)-1,MATCH(AU$3,Programa!$S$7:$NY$7,0),COUNTIF(Programa!$C$11:$C$1000,$C$2),7),$C5),COUNTIF(OFFSET(Programa!$R$11,0,MATCH(AU$3,Programa!$S$7:$NY$7,0),1000,7),$C5))</f>
        <v>0</v>
      </c>
      <c r="AV5" s="70">
        <f ca="1">IFERROR(COUNTIF(OFFSET(Programa!$R$11,MATCH($C$2,Programa!$C$11:$C$1000,0)-1,MATCH(AV$3,Programa!$S$7:$NY$7,0),COUNTIF(Programa!$C$11:$C$1000,$C$2),7),$C5),COUNTIF(OFFSET(Programa!$R$11,0,MATCH(AV$3,Programa!$S$7:$NY$7,0),1000,7),$C5))</f>
        <v>0</v>
      </c>
      <c r="AW5" s="70">
        <f ca="1">IFERROR(COUNTIF(OFFSET(Programa!$R$11,MATCH($C$2,Programa!$C$11:$C$1000,0)-1,MATCH(AW$3,Programa!$S$7:$NY$7,0),COUNTIF(Programa!$C$11:$C$1000,$C$2),7),$C5),COUNTIF(OFFSET(Programa!$R$11,0,MATCH(AW$3,Programa!$S$7:$NY$7,0),1000,7),$C5))</f>
        <v>0</v>
      </c>
      <c r="AX5" s="70">
        <f ca="1">IFERROR(COUNTIF(OFFSET(Programa!$R$11,MATCH($C$2,Programa!$C$11:$C$1000,0)-1,MATCH(AX$3,Programa!$S$7:$NY$7,0),COUNTIF(Programa!$C$11:$C$1000,$C$2),7),$C5),COUNTIF(OFFSET(Programa!$R$11,0,MATCH(AX$3,Programa!$S$7:$NY$7,0),1000,7),$C5))</f>
        <v>0</v>
      </c>
      <c r="AY5" s="70">
        <f ca="1">IFERROR(COUNTIF(OFFSET(Programa!$R$11,MATCH($C$2,Programa!$C$11:$C$1000,0)-1,MATCH(AY$3,Programa!$S$7:$NY$7,0),COUNTIF(Programa!$C$11:$C$1000,$C$2),7),$C5),COUNTIF(OFFSET(Programa!$R$11,0,MATCH(AY$3,Programa!$S$7:$NY$7,0),1000,7),$C5))</f>
        <v>0</v>
      </c>
      <c r="AZ5" s="70">
        <f ca="1">IFERROR(COUNTIF(OFFSET(Programa!$R$11,MATCH($C$2,Programa!$C$11:$C$1000,0)-1,MATCH(AZ$3,Programa!$S$7:$NY$7,0),COUNTIF(Programa!$C$11:$C$1000,$C$2),7),$C5),COUNTIF(OFFSET(Programa!$R$11,0,MATCH(AZ$3,Programa!$S$7:$NY$7,0),1000,7),$C5))</f>
        <v>0</v>
      </c>
      <c r="BA5" s="70">
        <f ca="1">IFERROR(COUNTIF(OFFSET(Programa!$R$11,MATCH($C$2,Programa!$C$11:$C$1000,0)-1,MATCH(BA$3,Programa!$S$7:$NY$7,0),COUNTIF(Programa!$C$11:$C$1000,$C$2),7),$C5),COUNTIF(OFFSET(Programa!$R$11,0,MATCH(BA$3,Programa!$S$7:$NY$7,0),1000,7),$C5))</f>
        <v>0</v>
      </c>
      <c r="BB5" s="70">
        <f ca="1">IFERROR(COUNTIF(OFFSET(Programa!$R$11,MATCH($C$2,Programa!$C$11:$C$1000,0)-1,MATCH(BB$3,Programa!$S$7:$NY$7,0),COUNTIF(Programa!$C$11:$C$1000,$C$2),7),$C5),COUNTIF(OFFSET(Programa!$R$11,0,MATCH(BB$3,Programa!$S$7:$NY$7,0),1000,7),$C5))</f>
        <v>0</v>
      </c>
      <c r="BC5" s="70">
        <f ca="1">IFERROR(COUNTIF(OFFSET(Programa!$R$11,MATCH($C$2,Programa!$C$11:$C$1000,0)-1,MATCH(BC$3,Programa!$S$7:$NY$7,0),COUNTIF(Programa!$C$11:$C$1000,$C$2),7),$C5),COUNTIF(OFFSET(Programa!$R$11,0,MATCH(BC$3,Programa!$S$7:$NY$7,0),1000,7),$C5))</f>
        <v>0</v>
      </c>
      <c r="BD5" s="70">
        <f ca="1">IFERROR(COUNTIF(OFFSET(Programa!$R$11,MATCH($C$2,Programa!$C$11:$C$1000,0)-1,MATCH(BD$3,Programa!$S$7:$NY$7,0),COUNTIF(Programa!$C$11:$C$1000,$C$2),7),$C5),COUNTIF(OFFSET(Programa!$R$11,0,MATCH(BD$3,Programa!$S$7:$NY$7,0),1000,7),$C5))</f>
        <v>0</v>
      </c>
    </row>
    <row r="6" spans="1:366" ht="25.35" customHeight="1" x14ac:dyDescent="0.25">
      <c r="B6" s="166"/>
      <c r="C6" s="68" t="s">
        <v>42</v>
      </c>
      <c r="D6" s="70">
        <f ca="1">IFERROR(COUNTIF(OFFSET(Programa!$R$11,MATCH($C$2,Programa!$C$11:$C$1000,0)-1,MATCH(D$3,Programa!$S$7:$NY$7,0),COUNTIF(Programa!$C$11:$C$1000,$C$2),7),$C6),COUNTIF(OFFSET(Programa!$R$11,0,MATCH(D$3,Programa!$S$7:$NY$7,0),1000,7),$C6))</f>
        <v>0</v>
      </c>
      <c r="E6" s="70">
        <f ca="1">IFERROR(COUNTIF(OFFSET(Programa!$R$11,MATCH($C$2,Programa!$C$11:$C$1000,0)-1,MATCH(E$3,Programa!$S$7:$NY$7,0),COUNTIF(Programa!$C$11:$C$1000,$C$2),7),$C6),COUNTIF(OFFSET(Programa!$R$11,0,MATCH(E$3,Programa!$S$7:$NY$7,0),1000,7),$C6))</f>
        <v>0</v>
      </c>
      <c r="F6" s="70">
        <f ca="1">IFERROR(COUNTIF(OFFSET(Programa!$R$11,MATCH($C$2,Programa!$C$11:$C$1000,0)-1,MATCH(F$3,Programa!$S$7:$NY$7,0),COUNTIF(Programa!$C$11:$C$1000,$C$2),7),$C6),COUNTIF(OFFSET(Programa!$R$11,0,MATCH(F$3,Programa!$S$7:$NY$7,0),1000,7),$C6))</f>
        <v>0</v>
      </c>
      <c r="G6" s="70">
        <f ca="1">IFERROR(COUNTIF(OFFSET(Programa!$R$11,MATCH($C$2,Programa!$C$11:$C$1000,0)-1,MATCH(G$3,Programa!$S$7:$NY$7,0),COUNTIF(Programa!$C$11:$C$1000,$C$2),7),$C6),COUNTIF(OFFSET(Programa!$R$11,0,MATCH(G$3,Programa!$S$7:$NY$7,0),1000,7),$C6))</f>
        <v>0</v>
      </c>
      <c r="H6" s="70">
        <f ca="1">IFERROR(COUNTIF(OFFSET(Programa!$R$11,MATCH($C$2,Programa!$C$11:$C$1000,0)-1,MATCH(H$3,Programa!$S$7:$NY$7,0),COUNTIF(Programa!$C$11:$C$1000,$C$2),7),$C6),COUNTIF(OFFSET(Programa!$R$11,0,MATCH(H$3,Programa!$S$7:$NY$7,0),1000,7),$C6))</f>
        <v>0</v>
      </c>
      <c r="I6" s="70">
        <f ca="1">IFERROR(COUNTIF(OFFSET(Programa!$R$11,MATCH($C$2,Programa!$C$11:$C$1000,0)-1,MATCH(I$3,Programa!$S$7:$NY$7,0),COUNTIF(Programa!$C$11:$C$1000,$C$2),7),$C6),COUNTIF(OFFSET(Programa!$R$11,0,MATCH(I$3,Programa!$S$7:$NY$7,0),1000,7),$C6))</f>
        <v>0</v>
      </c>
      <c r="J6" s="70">
        <f ca="1">IFERROR(COUNTIF(OFFSET(Programa!$R$11,MATCH($C$2,Programa!$C$11:$C$1000,0)-1,MATCH(J$3,Programa!$S$7:$NY$7,0),COUNTIF(Programa!$C$11:$C$1000,$C$2),7),$C6),COUNTIF(OFFSET(Programa!$R$11,0,MATCH(J$3,Programa!$S$7:$NY$7,0),1000,7),$C6))</f>
        <v>0</v>
      </c>
      <c r="K6" s="70">
        <f ca="1">IFERROR(COUNTIF(OFFSET(Programa!$R$11,MATCH($C$2,Programa!$C$11:$C$1000,0)-1,MATCH(K$3,Programa!$S$7:$NY$7,0),COUNTIF(Programa!$C$11:$C$1000,$C$2),7),$C6),COUNTIF(OFFSET(Programa!$R$11,0,MATCH(K$3,Programa!$S$7:$NY$7,0),1000,7),$C6))</f>
        <v>0</v>
      </c>
      <c r="L6" s="70">
        <f ca="1">IFERROR(COUNTIF(OFFSET(Programa!$R$11,MATCH($C$2,Programa!$C$11:$C$1000,0)-1,MATCH(L$3,Programa!$S$7:$NY$7,0),COUNTIF(Programa!$C$11:$C$1000,$C$2),7),$C6),COUNTIF(OFFSET(Programa!$R$11,0,MATCH(L$3,Programa!$S$7:$NY$7,0),1000,7),$C6))</f>
        <v>0</v>
      </c>
      <c r="M6" s="70">
        <f ca="1">IFERROR(COUNTIF(OFFSET(Programa!$R$11,MATCH($C$2,Programa!$C$11:$C$1000,0)-1,MATCH(M$3,Programa!$S$7:$NY$7,0),COUNTIF(Programa!$C$11:$C$1000,$C$2),7),$C6),COUNTIF(OFFSET(Programa!$R$11,0,MATCH(M$3,Programa!$S$7:$NY$7,0),1000,7),$C6))</f>
        <v>0</v>
      </c>
      <c r="N6" s="70">
        <f ca="1">IFERROR(COUNTIF(OFFSET(Programa!$R$11,MATCH($C$2,Programa!$C$11:$C$1000,0)-1,MATCH(N$3,Programa!$S$7:$NY$7,0),COUNTIF(Programa!$C$11:$C$1000,$C$2),7),$C6),COUNTIF(OFFSET(Programa!$R$11,0,MATCH(N$3,Programa!$S$7:$NY$7,0),1000,7),$C6))</f>
        <v>0</v>
      </c>
      <c r="O6" s="70">
        <f ca="1">IFERROR(COUNTIF(OFFSET(Programa!$R$11,MATCH($C$2,Programa!$C$11:$C$1000,0)-1,MATCH(O$3,Programa!$S$7:$NY$7,0),COUNTIF(Programa!$C$11:$C$1000,$C$2),7),$C6),COUNTIF(OFFSET(Programa!$R$11,0,MATCH(O$3,Programa!$S$7:$NY$7,0),1000,7),$C6))</f>
        <v>0</v>
      </c>
      <c r="P6" s="70">
        <f ca="1">IFERROR(COUNTIF(OFFSET(Programa!$R$11,MATCH($C$2,Programa!$C$11:$C$1000,0)-1,MATCH(P$3,Programa!$S$7:$NY$7,0),COUNTIF(Programa!$C$11:$C$1000,$C$2),7),$C6),COUNTIF(OFFSET(Programa!$R$11,0,MATCH(P$3,Programa!$S$7:$NY$7,0),1000,7),$C6))</f>
        <v>0</v>
      </c>
      <c r="Q6" s="70">
        <f ca="1">IFERROR(COUNTIF(OFFSET(Programa!$R$11,MATCH($C$2,Programa!$C$11:$C$1000,0)-1,MATCH(Q$3,Programa!$S$7:$NY$7,0),COUNTIF(Programa!$C$11:$C$1000,$C$2),7),$C6),COUNTIF(OFFSET(Programa!$R$11,0,MATCH(Q$3,Programa!$S$7:$NY$7,0),1000,7),$C6))</f>
        <v>0</v>
      </c>
      <c r="R6" s="70">
        <f ca="1">IFERROR(COUNTIF(OFFSET(Programa!$R$11,MATCH($C$2,Programa!$C$11:$C$1000,0)-1,MATCH(R$3,Programa!$S$7:$NY$7,0),COUNTIF(Programa!$C$11:$C$1000,$C$2),7),$C6),COUNTIF(OFFSET(Programa!$R$11,0,MATCH(R$3,Programa!$S$7:$NY$7,0),1000,7),$C6))</f>
        <v>0</v>
      </c>
      <c r="S6" s="70">
        <f ca="1">IFERROR(COUNTIF(OFFSET(Programa!$R$11,MATCH($C$2,Programa!$C$11:$C$1000,0)-1,MATCH(S$3,Programa!$S$7:$NY$7,0),COUNTIF(Programa!$C$11:$C$1000,$C$2),7),$C6),COUNTIF(OFFSET(Programa!$R$11,0,MATCH(S$3,Programa!$S$7:$NY$7,0),1000,7),$C6))</f>
        <v>0</v>
      </c>
      <c r="T6" s="70">
        <f ca="1">IFERROR(COUNTIF(OFFSET(Programa!$R$11,MATCH($C$2,Programa!$C$11:$C$1000,0)-1,MATCH(T$3,Programa!$S$7:$NY$7,0),COUNTIF(Programa!$C$11:$C$1000,$C$2),7),$C6),COUNTIF(OFFSET(Programa!$R$11,0,MATCH(T$3,Programa!$S$7:$NY$7,0),1000,7),$C6))</f>
        <v>0</v>
      </c>
      <c r="U6" s="70">
        <f ca="1">IFERROR(COUNTIF(OFFSET(Programa!$R$11,MATCH($C$2,Programa!$C$11:$C$1000,0)-1,MATCH(U$3,Programa!$S$7:$NY$7,0),COUNTIF(Programa!$C$11:$C$1000,$C$2),7),$C6),COUNTIF(OFFSET(Programa!$R$11,0,MATCH(U$3,Programa!$S$7:$NY$7,0),1000,7),$C6))</f>
        <v>0</v>
      </c>
      <c r="V6" s="70">
        <f ca="1">IFERROR(COUNTIF(OFFSET(Programa!$R$11,MATCH($C$2,Programa!$C$11:$C$1000,0)-1,MATCH(V$3,Programa!$S$7:$NY$7,0),COUNTIF(Programa!$C$11:$C$1000,$C$2),7),$C6),COUNTIF(OFFSET(Programa!$R$11,0,MATCH(V$3,Programa!$S$7:$NY$7,0),1000,7),$C6))</f>
        <v>0</v>
      </c>
      <c r="W6" s="70">
        <f ca="1">IFERROR(COUNTIF(OFFSET(Programa!$R$11,MATCH($C$2,Programa!$C$11:$C$1000,0)-1,MATCH(W$3,Programa!$S$7:$NY$7,0),COUNTIF(Programa!$C$11:$C$1000,$C$2),7),$C6),COUNTIF(OFFSET(Programa!$R$11,0,MATCH(W$3,Programa!$S$7:$NY$7,0),1000,7),$C6))</f>
        <v>0</v>
      </c>
      <c r="X6" s="70">
        <f ca="1">IFERROR(COUNTIF(OFFSET(Programa!$R$11,MATCH($C$2,Programa!$C$11:$C$1000,0)-1,MATCH(X$3,Programa!$S$7:$NY$7,0),COUNTIF(Programa!$C$11:$C$1000,$C$2),7),$C6),COUNTIF(OFFSET(Programa!$R$11,0,MATCH(X$3,Programa!$S$7:$NY$7,0),1000,7),$C6))</f>
        <v>0</v>
      </c>
      <c r="Y6" s="70">
        <f ca="1">IFERROR(COUNTIF(OFFSET(Programa!$R$11,MATCH($C$2,Programa!$C$11:$C$1000,0)-1,MATCH(Y$3,Programa!$S$7:$NY$7,0),COUNTIF(Programa!$C$11:$C$1000,$C$2),7),$C6),COUNTIF(OFFSET(Programa!$R$11,0,MATCH(Y$3,Programa!$S$7:$NY$7,0),1000,7),$C6))</f>
        <v>0</v>
      </c>
      <c r="Z6" s="70">
        <f ca="1">IFERROR(COUNTIF(OFFSET(Programa!$R$11,MATCH($C$2,Programa!$C$11:$C$1000,0)-1,MATCH(Z$3,Programa!$S$7:$NY$7,0),COUNTIF(Programa!$C$11:$C$1000,$C$2),7),$C6),COUNTIF(OFFSET(Programa!$R$11,0,MATCH(Z$3,Programa!$S$7:$NY$7,0),1000,7),$C6))</f>
        <v>0</v>
      </c>
      <c r="AA6" s="70">
        <f ca="1">IFERROR(COUNTIF(OFFSET(Programa!$R$11,MATCH($C$2,Programa!$C$11:$C$1000,0)-1,MATCH(AA$3,Programa!$S$7:$NY$7,0),COUNTIF(Programa!$C$11:$C$1000,$C$2),7),$C6),COUNTIF(OFFSET(Programa!$R$11,0,MATCH(AA$3,Programa!$S$7:$NY$7,0),1000,7),$C6))</f>
        <v>0</v>
      </c>
      <c r="AB6" s="70">
        <f ca="1">IFERROR(COUNTIF(OFFSET(Programa!$R$11,MATCH($C$2,Programa!$C$11:$C$1000,0)-1,MATCH(AB$3,Programa!$S$7:$NY$7,0),COUNTIF(Programa!$C$11:$C$1000,$C$2),7),$C6),COUNTIF(OFFSET(Programa!$R$11,0,MATCH(AB$3,Programa!$S$7:$NY$7,0),1000,7),$C6))</f>
        <v>0</v>
      </c>
      <c r="AC6" s="70">
        <f ca="1">IFERROR(COUNTIF(OFFSET(Programa!$R$11,MATCH($C$2,Programa!$C$11:$C$1000,0)-1,MATCH(AC$3,Programa!$S$7:$NY$7,0),COUNTIF(Programa!$C$11:$C$1000,$C$2),7),$C6),COUNTIF(OFFSET(Programa!$R$11,0,MATCH(AC$3,Programa!$S$7:$NY$7,0),1000,7),$C6))</f>
        <v>0</v>
      </c>
      <c r="AD6" s="70">
        <f ca="1">IFERROR(COUNTIF(OFFSET(Programa!$R$11,MATCH($C$2,Programa!$C$11:$C$1000,0)-1,MATCH(AD$3,Programa!$S$7:$NY$7,0),COUNTIF(Programa!$C$11:$C$1000,$C$2),7),$C6),COUNTIF(OFFSET(Programa!$R$11,0,MATCH(AD$3,Programa!$S$7:$NY$7,0),1000,7),$C6))</f>
        <v>0</v>
      </c>
      <c r="AE6" s="70">
        <f ca="1">IFERROR(COUNTIF(OFFSET(Programa!$R$11,MATCH($C$2,Programa!$C$11:$C$1000,0)-1,MATCH(AE$3,Programa!$S$7:$NY$7,0),COUNTIF(Programa!$C$11:$C$1000,$C$2),7),$C6),COUNTIF(OFFSET(Programa!$R$11,0,MATCH(AE$3,Programa!$S$7:$NY$7,0),1000,7),$C6))</f>
        <v>0</v>
      </c>
      <c r="AF6" s="70">
        <f ca="1">IFERROR(COUNTIF(OFFSET(Programa!$R$11,MATCH($C$2,Programa!$C$11:$C$1000,0)-1,MATCH(AF$3,Programa!$S$7:$NY$7,0),COUNTIF(Programa!$C$11:$C$1000,$C$2),7),$C6),COUNTIF(OFFSET(Programa!$R$11,0,MATCH(AF$3,Programa!$S$7:$NY$7,0),1000,7),$C6))</f>
        <v>0</v>
      </c>
      <c r="AG6" s="70">
        <f ca="1">IFERROR(COUNTIF(OFFSET(Programa!$R$11,MATCH($C$2,Programa!$C$11:$C$1000,0)-1,MATCH(AG$3,Programa!$S$7:$NY$7,0),COUNTIF(Programa!$C$11:$C$1000,$C$2),7),$C6),COUNTIF(OFFSET(Programa!$R$11,0,MATCH(AG$3,Programa!$S$7:$NY$7,0),1000,7),$C6))</f>
        <v>0</v>
      </c>
      <c r="AH6" s="70">
        <f ca="1">IFERROR(COUNTIF(OFFSET(Programa!$R$11,MATCH($C$2,Programa!$C$11:$C$1000,0)-1,MATCH(AH$3,Programa!$S$7:$NY$7,0),COUNTIF(Programa!$C$11:$C$1000,$C$2),7),$C6),COUNTIF(OFFSET(Programa!$R$11,0,MATCH(AH$3,Programa!$S$7:$NY$7,0),1000,7),$C6))</f>
        <v>0</v>
      </c>
      <c r="AI6" s="70">
        <f ca="1">IFERROR(COUNTIF(OFFSET(Programa!$R$11,MATCH($C$2,Programa!$C$11:$C$1000,0)-1,MATCH(AI$3,Programa!$S$7:$NY$7,0),COUNTIF(Programa!$C$11:$C$1000,$C$2),7),$C6),COUNTIF(OFFSET(Programa!$R$11,0,MATCH(AI$3,Programa!$S$7:$NY$7,0),1000,7),$C6))</f>
        <v>0</v>
      </c>
      <c r="AJ6" s="70">
        <f ca="1">IFERROR(COUNTIF(OFFSET(Programa!$R$11,MATCH($C$2,Programa!$C$11:$C$1000,0)-1,MATCH(AJ$3,Programa!$S$7:$NY$7,0),COUNTIF(Programa!$C$11:$C$1000,$C$2),7),$C6),COUNTIF(OFFSET(Programa!$R$11,0,MATCH(AJ$3,Programa!$S$7:$NY$7,0),1000,7),$C6))</f>
        <v>0</v>
      </c>
      <c r="AK6" s="70">
        <f ca="1">IFERROR(COUNTIF(OFFSET(Programa!$R$11,MATCH($C$2,Programa!$C$11:$C$1000,0)-1,MATCH(AK$3,Programa!$S$7:$NY$7,0),COUNTIF(Programa!$C$11:$C$1000,$C$2),7),$C6),COUNTIF(OFFSET(Programa!$R$11,0,MATCH(AK$3,Programa!$S$7:$NY$7,0),1000,7),$C6))</f>
        <v>0</v>
      </c>
      <c r="AL6" s="70">
        <f ca="1">IFERROR(COUNTIF(OFFSET(Programa!$R$11,MATCH($C$2,Programa!$C$11:$C$1000,0)-1,MATCH(AL$3,Programa!$S$7:$NY$7,0),COUNTIF(Programa!$C$11:$C$1000,$C$2),7),$C6),COUNTIF(OFFSET(Programa!$R$11,0,MATCH(AL$3,Programa!$S$7:$NY$7,0),1000,7),$C6))</f>
        <v>0</v>
      </c>
      <c r="AM6" s="70">
        <f ca="1">IFERROR(COUNTIF(OFFSET(Programa!$R$11,MATCH($C$2,Programa!$C$11:$C$1000,0)-1,MATCH(AM$3,Programa!$S$7:$NY$7,0),COUNTIF(Programa!$C$11:$C$1000,$C$2),7),$C6),COUNTIF(OFFSET(Programa!$R$11,0,MATCH(AM$3,Programa!$S$7:$NY$7,0),1000,7),$C6))</f>
        <v>0</v>
      </c>
      <c r="AN6" s="70">
        <f ca="1">IFERROR(COUNTIF(OFFSET(Programa!$R$11,MATCH($C$2,Programa!$C$11:$C$1000,0)-1,MATCH(AN$3,Programa!$S$7:$NY$7,0),COUNTIF(Programa!$C$11:$C$1000,$C$2),7),$C6),COUNTIF(OFFSET(Programa!$R$11,0,MATCH(AN$3,Programa!$S$7:$NY$7,0),1000,7),$C6))</f>
        <v>0</v>
      </c>
      <c r="AO6" s="70">
        <f ca="1">IFERROR(COUNTIF(OFFSET(Programa!$R$11,MATCH($C$2,Programa!$C$11:$C$1000,0)-1,MATCH(AO$3,Programa!$S$7:$NY$7,0),COUNTIF(Programa!$C$11:$C$1000,$C$2),7),$C6),COUNTIF(OFFSET(Programa!$R$11,0,MATCH(AO$3,Programa!$S$7:$NY$7,0),1000,7),$C6))</f>
        <v>0</v>
      </c>
      <c r="AP6" s="70">
        <f ca="1">IFERROR(COUNTIF(OFFSET(Programa!$R$11,MATCH($C$2,Programa!$C$11:$C$1000,0)-1,MATCH(AP$3,Programa!$S$7:$NY$7,0),COUNTIF(Programa!$C$11:$C$1000,$C$2),7),$C6),COUNTIF(OFFSET(Programa!$R$11,0,MATCH(AP$3,Programa!$S$7:$NY$7,0),1000,7),$C6))</f>
        <v>0</v>
      </c>
      <c r="AQ6" s="70">
        <f ca="1">IFERROR(COUNTIF(OFFSET(Programa!$R$11,MATCH($C$2,Programa!$C$11:$C$1000,0)-1,MATCH(AQ$3,Programa!$S$7:$NY$7,0),COUNTIF(Programa!$C$11:$C$1000,$C$2),7),$C6),COUNTIF(OFFSET(Programa!$R$11,0,MATCH(AQ$3,Programa!$S$7:$NY$7,0),1000,7),$C6))</f>
        <v>0</v>
      </c>
      <c r="AR6" s="70">
        <f ca="1">IFERROR(COUNTIF(OFFSET(Programa!$R$11,MATCH($C$2,Programa!$C$11:$C$1000,0)-1,MATCH(AR$3,Programa!$S$7:$NY$7,0),COUNTIF(Programa!$C$11:$C$1000,$C$2),7),$C6),COUNTIF(OFFSET(Programa!$R$11,0,MATCH(AR$3,Programa!$S$7:$NY$7,0),1000,7),$C6))</f>
        <v>0</v>
      </c>
      <c r="AS6" s="70">
        <f ca="1">IFERROR(COUNTIF(OFFSET(Programa!$R$11,MATCH($C$2,Programa!$C$11:$C$1000,0)-1,MATCH(AS$3,Programa!$S$7:$NY$7,0),COUNTIF(Programa!$C$11:$C$1000,$C$2),7),$C6),COUNTIF(OFFSET(Programa!$R$11,0,MATCH(AS$3,Programa!$S$7:$NY$7,0),1000,7),$C6))</f>
        <v>0</v>
      </c>
      <c r="AT6" s="70">
        <f ca="1">IFERROR(COUNTIF(OFFSET(Programa!$R$11,MATCH($C$2,Programa!$C$11:$C$1000,0)-1,MATCH(AT$3,Programa!$S$7:$NY$7,0),COUNTIF(Programa!$C$11:$C$1000,$C$2),7),$C6),COUNTIF(OFFSET(Programa!$R$11,0,MATCH(AT$3,Programa!$S$7:$NY$7,0),1000,7),$C6))</f>
        <v>0</v>
      </c>
      <c r="AU6" s="70">
        <f ca="1">IFERROR(COUNTIF(OFFSET(Programa!$R$11,MATCH($C$2,Programa!$C$11:$C$1000,0)-1,MATCH(AU$3,Programa!$S$7:$NY$7,0),COUNTIF(Programa!$C$11:$C$1000,$C$2),7),$C6),COUNTIF(OFFSET(Programa!$R$11,0,MATCH(AU$3,Programa!$S$7:$NY$7,0),1000,7),$C6))</f>
        <v>0</v>
      </c>
      <c r="AV6" s="70">
        <f ca="1">IFERROR(COUNTIF(OFFSET(Programa!$R$11,MATCH($C$2,Programa!$C$11:$C$1000,0)-1,MATCH(AV$3,Programa!$S$7:$NY$7,0),COUNTIF(Programa!$C$11:$C$1000,$C$2),7),$C6),COUNTIF(OFFSET(Programa!$R$11,0,MATCH(AV$3,Programa!$S$7:$NY$7,0),1000,7),$C6))</f>
        <v>0</v>
      </c>
      <c r="AW6" s="70">
        <f ca="1">IFERROR(COUNTIF(OFFSET(Programa!$R$11,MATCH($C$2,Programa!$C$11:$C$1000,0)-1,MATCH(AW$3,Programa!$S$7:$NY$7,0),COUNTIF(Programa!$C$11:$C$1000,$C$2),7),$C6),COUNTIF(OFFSET(Programa!$R$11,0,MATCH(AW$3,Programa!$S$7:$NY$7,0),1000,7),$C6))</f>
        <v>0</v>
      </c>
      <c r="AX6" s="70">
        <f ca="1">IFERROR(COUNTIF(OFFSET(Programa!$R$11,MATCH($C$2,Programa!$C$11:$C$1000,0)-1,MATCH(AX$3,Programa!$S$7:$NY$7,0),COUNTIF(Programa!$C$11:$C$1000,$C$2),7),$C6),COUNTIF(OFFSET(Programa!$R$11,0,MATCH(AX$3,Programa!$S$7:$NY$7,0),1000,7),$C6))</f>
        <v>0</v>
      </c>
      <c r="AY6" s="70">
        <f ca="1">IFERROR(COUNTIF(OFFSET(Programa!$R$11,MATCH($C$2,Programa!$C$11:$C$1000,0)-1,MATCH(AY$3,Programa!$S$7:$NY$7,0),COUNTIF(Programa!$C$11:$C$1000,$C$2),7),$C6),COUNTIF(OFFSET(Programa!$R$11,0,MATCH(AY$3,Programa!$S$7:$NY$7,0),1000,7),$C6))</f>
        <v>0</v>
      </c>
      <c r="AZ6" s="70">
        <f ca="1">IFERROR(COUNTIF(OFFSET(Programa!$R$11,MATCH($C$2,Programa!$C$11:$C$1000,0)-1,MATCH(AZ$3,Programa!$S$7:$NY$7,0),COUNTIF(Programa!$C$11:$C$1000,$C$2),7),$C6),COUNTIF(OFFSET(Programa!$R$11,0,MATCH(AZ$3,Programa!$S$7:$NY$7,0),1000,7),$C6))</f>
        <v>0</v>
      </c>
      <c r="BA6" s="70">
        <f ca="1">IFERROR(COUNTIF(OFFSET(Programa!$R$11,MATCH($C$2,Programa!$C$11:$C$1000,0)-1,MATCH(BA$3,Programa!$S$7:$NY$7,0),COUNTIF(Programa!$C$11:$C$1000,$C$2),7),$C6),COUNTIF(OFFSET(Programa!$R$11,0,MATCH(BA$3,Programa!$S$7:$NY$7,0),1000,7),$C6))</f>
        <v>0</v>
      </c>
      <c r="BB6" s="70">
        <f ca="1">IFERROR(COUNTIF(OFFSET(Programa!$R$11,MATCH($C$2,Programa!$C$11:$C$1000,0)-1,MATCH(BB$3,Programa!$S$7:$NY$7,0),COUNTIF(Programa!$C$11:$C$1000,$C$2),7),$C6),COUNTIF(OFFSET(Programa!$R$11,0,MATCH(BB$3,Programa!$S$7:$NY$7,0),1000,7),$C6))</f>
        <v>0</v>
      </c>
      <c r="BC6" s="70">
        <f ca="1">IFERROR(COUNTIF(OFFSET(Programa!$R$11,MATCH($C$2,Programa!$C$11:$C$1000,0)-1,MATCH(BC$3,Programa!$S$7:$NY$7,0),COUNTIF(Programa!$C$11:$C$1000,$C$2),7),$C6),COUNTIF(OFFSET(Programa!$R$11,0,MATCH(BC$3,Programa!$S$7:$NY$7,0),1000,7),$C6))</f>
        <v>0</v>
      </c>
      <c r="BD6" s="70">
        <f ca="1">IFERROR(COUNTIF(OFFSET(Programa!$R$11,MATCH($C$2,Programa!$C$11:$C$1000,0)-1,MATCH(BD$3,Programa!$S$7:$NY$7,0),COUNTIF(Programa!$C$11:$C$1000,$C$2),7),$C6),COUNTIF(OFFSET(Programa!$R$11,0,MATCH(BD$3,Programa!$S$7:$NY$7,0),1000,7),$C6))</f>
        <v>0</v>
      </c>
    </row>
    <row r="8" spans="1:366" s="71" customFormat="1" ht="25.35" customHeight="1" x14ac:dyDescent="0.25">
      <c r="A8" s="3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</row>
    <row r="9" spans="1:366" s="71" customFormat="1" ht="25.35" customHeight="1" x14ac:dyDescent="0.25">
      <c r="A9" s="3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</row>
    <row r="10" spans="1:366" s="71" customFormat="1" ht="25.35" customHeight="1" x14ac:dyDescent="0.25">
      <c r="A10" s="30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</row>
    <row r="11" spans="1:366" s="71" customFormat="1" ht="25.35" customHeight="1" x14ac:dyDescent="0.25">
      <c r="A11" s="30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</row>
    <row r="12" spans="1:366" s="71" customFormat="1" ht="25.35" customHeight="1" x14ac:dyDescent="0.25">
      <c r="A12" s="30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</row>
    <row r="13" spans="1:366" s="71" customFormat="1" ht="25.35" customHeight="1" x14ac:dyDescent="0.25">
      <c r="A13" s="30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</row>
    <row r="14" spans="1:366" s="71" customFormat="1" ht="25.35" customHeight="1" x14ac:dyDescent="0.25">
      <c r="A14" s="30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</row>
    <row r="15" spans="1:366" s="71" customFormat="1" ht="25.35" customHeight="1" x14ac:dyDescent="0.25">
      <c r="A15" s="3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</row>
    <row r="16" spans="1:366" s="71" customFormat="1" ht="25.35" customHeight="1" x14ac:dyDescent="0.25">
      <c r="A16" s="30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</row>
    <row r="17" spans="1:366" s="71" customFormat="1" ht="25.35" customHeight="1" x14ac:dyDescent="0.25">
      <c r="A17" s="30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LV17" s="19"/>
      <c r="LW17" s="19"/>
      <c r="LX17" s="19"/>
      <c r="LY17" s="19"/>
      <c r="LZ17" s="19"/>
      <c r="MA17" s="19"/>
      <c r="MB17" s="19"/>
      <c r="MC17" s="19"/>
      <c r="MD17" s="19"/>
      <c r="ME17" s="19"/>
      <c r="MF17" s="19"/>
      <c r="MG17" s="19"/>
      <c r="MH17" s="19"/>
      <c r="MI17" s="19"/>
      <c r="MJ17" s="19"/>
      <c r="MK17" s="19"/>
      <c r="ML17" s="19"/>
      <c r="MM17" s="19"/>
      <c r="MN17" s="19"/>
      <c r="MO17" s="19"/>
      <c r="MP17" s="19"/>
      <c r="MQ17" s="19"/>
      <c r="MR17" s="19"/>
      <c r="MS17" s="19"/>
      <c r="MT17" s="19"/>
      <c r="MU17" s="19"/>
      <c r="MV17" s="19"/>
      <c r="MW17" s="19"/>
      <c r="MX17" s="19"/>
      <c r="MY17" s="19"/>
      <c r="MZ17" s="19"/>
      <c r="NA17" s="19"/>
      <c r="NB17" s="19"/>
    </row>
    <row r="18" spans="1:366" s="71" customFormat="1" ht="25.35" customHeight="1" x14ac:dyDescent="0.25">
      <c r="A18" s="30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</row>
    <row r="19" spans="1:366" s="71" customFormat="1" ht="25.35" customHeight="1" x14ac:dyDescent="0.25">
      <c r="A19" s="30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</row>
    <row r="20" spans="1:366" s="71" customFormat="1" ht="25.35" customHeight="1" x14ac:dyDescent="0.25">
      <c r="A20" s="30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</row>
    <row r="21" spans="1:366" s="71" customFormat="1" ht="25.35" customHeight="1" x14ac:dyDescent="0.25">
      <c r="A21" s="30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</row>
    <row r="22" spans="1:366" s="71" customFormat="1" ht="25.35" customHeight="1" x14ac:dyDescent="0.25">
      <c r="A22" s="3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</row>
    <row r="23" spans="1:366" s="71" customFormat="1" ht="25.35" customHeight="1" x14ac:dyDescent="0.25">
      <c r="A23" s="30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</row>
    <row r="24" spans="1:366" s="71" customFormat="1" ht="25.35" customHeight="1" x14ac:dyDescent="0.25">
      <c r="A24" s="3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</row>
    <row r="25" spans="1:366" s="71" customFormat="1" ht="25.35" customHeight="1" x14ac:dyDescent="0.25">
      <c r="A25" s="3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</row>
    <row r="26" spans="1:366" s="71" customFormat="1" ht="25.35" customHeight="1" x14ac:dyDescent="0.25">
      <c r="A26" s="3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</row>
    <row r="27" spans="1:366" s="71" customFormat="1" ht="25.35" customHeight="1" x14ac:dyDescent="0.25">
      <c r="A27" s="3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</row>
    <row r="28" spans="1:366" s="71" customFormat="1" ht="25.35" customHeight="1" x14ac:dyDescent="0.25">
      <c r="A28" s="3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</row>
    <row r="29" spans="1:366" s="71" customFormat="1" ht="25.35" customHeight="1" x14ac:dyDescent="0.25">
      <c r="A29" s="3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</row>
    <row r="30" spans="1:366" s="71" customFormat="1" ht="25.35" customHeight="1" x14ac:dyDescent="0.25">
      <c r="A30" s="30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</row>
    <row r="31" spans="1:366" s="71" customFormat="1" ht="25.35" customHeight="1" x14ac:dyDescent="0.25">
      <c r="A31" s="30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</row>
    <row r="32" spans="1:366" s="71" customFormat="1" ht="25.35" customHeight="1" x14ac:dyDescent="0.25">
      <c r="A32" s="30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</row>
    <row r="33" spans="1:366" s="71" customFormat="1" ht="25.35" customHeight="1" x14ac:dyDescent="0.25">
      <c r="A33" s="30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</row>
    <row r="34" spans="1:366" s="71" customFormat="1" ht="25.35" customHeight="1" x14ac:dyDescent="0.25">
      <c r="A34" s="3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</row>
    <row r="35" spans="1:366" s="71" customFormat="1" ht="25.35" customHeight="1" x14ac:dyDescent="0.25">
      <c r="A35" s="30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</row>
    <row r="36" spans="1:366" s="71" customFormat="1" ht="25.35" customHeight="1" x14ac:dyDescent="0.25">
      <c r="A36" s="30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</row>
    <row r="37" spans="1:366" s="71" customFormat="1" ht="25.35" customHeight="1" x14ac:dyDescent="0.25">
      <c r="A37" s="3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</row>
    <row r="38" spans="1:366" s="71" customFormat="1" ht="25.35" customHeight="1" x14ac:dyDescent="0.25">
      <c r="A38" s="3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</row>
    <row r="39" spans="1:366" s="71" customFormat="1" ht="25.35" customHeight="1" x14ac:dyDescent="0.25">
      <c r="A39" s="3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  <c r="LT39" s="19"/>
      <c r="LU39" s="19"/>
      <c r="LV39" s="19"/>
      <c r="LW39" s="19"/>
      <c r="LX39" s="19"/>
      <c r="LY39" s="19"/>
      <c r="LZ39" s="19"/>
      <c r="MA39" s="19"/>
      <c r="MB39" s="19"/>
      <c r="MC39" s="19"/>
      <c r="MD39" s="19"/>
      <c r="ME39" s="19"/>
      <c r="MF39" s="19"/>
      <c r="MG39" s="19"/>
      <c r="MH39" s="19"/>
      <c r="MI39" s="19"/>
      <c r="MJ39" s="19"/>
      <c r="MK39" s="19"/>
      <c r="ML39" s="19"/>
      <c r="MM39" s="19"/>
      <c r="MN39" s="19"/>
      <c r="MO39" s="19"/>
      <c r="MP39" s="19"/>
      <c r="MQ39" s="19"/>
      <c r="MR39" s="19"/>
      <c r="MS39" s="19"/>
      <c r="MT39" s="19"/>
      <c r="MU39" s="19"/>
      <c r="MV39" s="19"/>
      <c r="MW39" s="19"/>
      <c r="MX39" s="19"/>
      <c r="MY39" s="19"/>
      <c r="MZ39" s="19"/>
      <c r="NA39" s="19"/>
      <c r="NB39" s="19"/>
    </row>
    <row r="40" spans="1:366" s="71" customFormat="1" ht="25.35" customHeight="1" x14ac:dyDescent="0.25">
      <c r="A40" s="30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  <c r="LI40" s="19"/>
      <c r="LJ40" s="19"/>
      <c r="LK40" s="19"/>
      <c r="LL40" s="19"/>
      <c r="LM40" s="19"/>
      <c r="LN40" s="19"/>
      <c r="LO40" s="19"/>
      <c r="LP40" s="19"/>
      <c r="LQ40" s="19"/>
      <c r="LR40" s="19"/>
      <c r="LS40" s="19"/>
      <c r="LT40" s="19"/>
      <c r="LU40" s="19"/>
      <c r="LV40" s="19"/>
      <c r="LW40" s="19"/>
      <c r="LX40" s="19"/>
      <c r="LY40" s="19"/>
      <c r="LZ40" s="19"/>
      <c r="MA40" s="19"/>
      <c r="MB40" s="19"/>
      <c r="MC40" s="19"/>
      <c r="MD40" s="19"/>
      <c r="ME40" s="19"/>
      <c r="MF40" s="19"/>
      <c r="MG40" s="19"/>
      <c r="MH40" s="19"/>
      <c r="MI40" s="19"/>
      <c r="MJ40" s="19"/>
      <c r="MK40" s="19"/>
      <c r="ML40" s="19"/>
      <c r="MM40" s="19"/>
      <c r="MN40" s="19"/>
      <c r="MO40" s="19"/>
      <c r="MP40" s="19"/>
      <c r="MQ40" s="19"/>
      <c r="MR40" s="19"/>
      <c r="MS40" s="19"/>
      <c r="MT40" s="19"/>
      <c r="MU40" s="19"/>
      <c r="MV40" s="19"/>
      <c r="MW40" s="19"/>
      <c r="MX40" s="19"/>
      <c r="MY40" s="19"/>
      <c r="MZ40" s="19"/>
      <c r="NA40" s="19"/>
      <c r="NB40" s="19"/>
    </row>
    <row r="41" spans="1:366" s="71" customFormat="1" ht="25.35" customHeight="1" x14ac:dyDescent="0.25">
      <c r="A41" s="30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LV41" s="19"/>
      <c r="LW41" s="19"/>
      <c r="LX41" s="19"/>
      <c r="LY41" s="19"/>
      <c r="LZ41" s="19"/>
      <c r="MA41" s="19"/>
      <c r="MB41" s="19"/>
      <c r="MC41" s="19"/>
      <c r="MD41" s="19"/>
      <c r="ME41" s="19"/>
      <c r="MF41" s="19"/>
      <c r="MG41" s="19"/>
      <c r="MH41" s="19"/>
      <c r="MI41" s="19"/>
      <c r="MJ41" s="19"/>
      <c r="MK41" s="19"/>
      <c r="ML41" s="19"/>
      <c r="MM41" s="19"/>
      <c r="MN41" s="19"/>
      <c r="MO41" s="19"/>
      <c r="MP41" s="19"/>
      <c r="MQ41" s="19"/>
      <c r="MR41" s="19"/>
      <c r="MS41" s="19"/>
      <c r="MT41" s="19"/>
      <c r="MU41" s="19"/>
      <c r="MV41" s="19"/>
      <c r="MW41" s="19"/>
      <c r="MX41" s="19"/>
      <c r="MY41" s="19"/>
      <c r="MZ41" s="19"/>
      <c r="NA41" s="19"/>
      <c r="NB41" s="19"/>
    </row>
  </sheetData>
  <sheetProtection formatCells="0" insertRows="0" deleteRows="0" selectLockedCells="1"/>
  <mergeCells count="2">
    <mergeCell ref="B3:C3"/>
    <mergeCell ref="B4:B6"/>
  </mergeCells>
  <conditionalFormatting sqref="D3:BD6">
    <cfRule type="expression" dxfId="0" priority="2">
      <formula>#REF!&lt;&gt;""</formula>
    </cfRule>
  </conditionalFormatting>
  <pageMargins left="0.25" right="0.25" top="0.5" bottom="0.5" header="0.5" footer="0.25"/>
  <pageSetup scale="4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Equipos</vt:lpstr>
      <vt:lpstr>Programa</vt:lpstr>
      <vt:lpstr>Informe</vt:lpstr>
      <vt:lpstr>Velocimetros</vt:lpstr>
      <vt:lpstr>Calculos Semana</vt:lpstr>
      <vt:lpstr>Responsable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Gantt Chart Template</dc:title>
  <dc:creator>Armando Peña</dc:creator>
  <dc:description>(c) 2006-2018 Vertex42 LLC. All Rights Reserved.</dc:description>
  <cp:lastModifiedBy>Rankorner Rankorner</cp:lastModifiedBy>
  <cp:lastPrinted>2018-02-12T20:25:38Z</cp:lastPrinted>
  <dcterms:created xsi:type="dcterms:W3CDTF">2010-06-09T16:05:03Z</dcterms:created>
  <dcterms:modified xsi:type="dcterms:W3CDTF">2025-09-05T15:09:39Z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2018 Vertex42 LLC</vt:lpwstr>
  </property>
  <property fmtid="{D5CDD505-2E9C-101B-9397-08002B2CF9AE}" pid="3" name="Version">
    <vt:lpwstr>3.1.1</vt:lpwstr>
  </property>
  <property fmtid="{D5CDD505-2E9C-101B-9397-08002B2CF9AE}" pid="4" name="Source">
    <vt:lpwstr>https://www.vertex42.com/ExcelTemplates/excel-gantt-chart.html</vt:lpwstr>
  </property>
</Properties>
</file>